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 квартал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<sst xmlns="http://schemas.openxmlformats.org/spreadsheetml/2006/main" count="46" uniqueCount="37">
  <si>
    <t>споживачі</t>
  </si>
  <si>
    <t>нараховано наростаючим підсумком</t>
  </si>
  <si>
    <t>оплата</t>
  </si>
  <si>
    <t>оплата наростаючим підсумком</t>
  </si>
  <si>
    <t>перерахунок</t>
  </si>
  <si>
    <t>заборгов. станом на 01.01.2023</t>
  </si>
  <si>
    <t>загальна</t>
  </si>
  <si>
    <t>в т. ч.</t>
  </si>
  <si>
    <t>р/р</t>
  </si>
  <si>
    <t>в/з</t>
  </si>
  <si>
    <t>Списание долгов согл.пост. КМУ № 664 от 29.07.05</t>
  </si>
  <si>
    <t>Списание задолженности согласнно решения комисии</t>
  </si>
  <si>
    <t>вексель</t>
  </si>
  <si>
    <t>МІСЬКИЙ</t>
  </si>
  <si>
    <t>РАЙОННИЙ</t>
  </si>
  <si>
    <t>ОБЛАСНИЙ</t>
  </si>
  <si>
    <t>ДЕРЖАВНИЙ</t>
  </si>
  <si>
    <t>БЮДЖЕТ</t>
  </si>
  <si>
    <t>СУБСИДІЇ</t>
  </si>
  <si>
    <t>Автозаводск р-н</t>
  </si>
  <si>
    <t>Крюківск р-н</t>
  </si>
  <si>
    <t xml:space="preserve">Кременчуцький </t>
  </si>
  <si>
    <t>в т.ч. ОСББ</t>
  </si>
  <si>
    <t>ПІЛЬГИ</t>
  </si>
  <si>
    <t>Кременчуцький</t>
  </si>
  <si>
    <t>Департамент</t>
  </si>
  <si>
    <t>ВСЬОГО БЮДЖЕТ</t>
  </si>
  <si>
    <t>НАСЕЛЕННЯ</t>
  </si>
  <si>
    <t>Буд.з індивід.дог.</t>
  </si>
  <si>
    <t>Приватний сектор</t>
  </si>
  <si>
    <t>ОСББ</t>
  </si>
  <si>
    <t>ОСББ з колект.дог.</t>
  </si>
  <si>
    <t>ЮРИДИЧНІ ОСОБИ</t>
  </si>
  <si>
    <t>ВСЬОГО</t>
  </si>
  <si>
    <t>заборгов. станом на 01.06.2023</t>
  </si>
  <si>
    <t>нараховано за червень 2023</t>
  </si>
  <si>
    <t>заборгов. станом на 01.07.2023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</si>
</sst>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8">
    <font>
      <sz val="10"/>
      <name val="Arial"/>
      <family val="0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sz val="14"/>
      <name val="Arial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Arial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sz val="12"/>
      <color indexed="10"/>
      <name val="Times New Roman"/>
      <family val="1"/>
    </font>
    <font>
      <b/>
      <sz val="14"/>
      <name val="Arial Cyr"/>
      <family val="0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b/>
      <i/>
      <sz val="11"/>
      <name val="Arial"/>
      <family val="0"/>
    </font>
    <font>
      <i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name val="Arial"/>
      <family val="0"/>
    </font>
    <font>
      <i/>
      <sz val="14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1" fillId="0" borderId="15" xfId="0" applyFont="1" applyBorder="1" applyAlignment="1">
      <alignment/>
    </xf>
    <xf numFmtId="4" fontId="10" fillId="33" borderId="16" xfId="0" applyNumberFormat="1" applyFont="1" applyFill="1" applyBorder="1" applyAlignment="1">
      <alignment horizontal="right" vertical="center" wrapText="1"/>
    </xf>
    <xf numFmtId="4" fontId="10" fillId="34" borderId="17" xfId="0" applyNumberFormat="1" applyFont="1" applyFill="1" applyBorder="1" applyAlignment="1">
      <alignment horizontal="right" vertical="center" wrapText="1"/>
    </xf>
    <xf numFmtId="4" fontId="10" fillId="33" borderId="17" xfId="0" applyNumberFormat="1" applyFont="1" applyFill="1" applyBorder="1" applyAlignment="1">
      <alignment horizontal="right" vertical="center" wrapText="1"/>
    </xf>
    <xf numFmtId="4" fontId="2" fillId="34" borderId="18" xfId="0" applyNumberFormat="1" applyFont="1" applyFill="1" applyBorder="1" applyAlignment="1">
      <alignment horizontal="right" vertical="center" wrapText="1"/>
    </xf>
    <xf numFmtId="4" fontId="2" fillId="0" borderId="16" xfId="0" applyNumberFormat="1" applyFont="1" applyFill="1" applyBorder="1" applyAlignment="1">
      <alignment horizontal="right" vertical="center"/>
    </xf>
    <xf numFmtId="4" fontId="2" fillId="0" borderId="17" xfId="0" applyNumberFormat="1" applyFont="1" applyFill="1" applyBorder="1" applyAlignment="1">
      <alignment horizontal="right" vertical="center" wrapText="1"/>
    </xf>
    <xf numFmtId="4" fontId="2" fillId="0" borderId="19" xfId="0" applyNumberFormat="1" applyFont="1" applyFill="1" applyBorder="1" applyAlignment="1">
      <alignment horizontal="right" vertical="center" wrapText="1"/>
    </xf>
    <xf numFmtId="4" fontId="2" fillId="0" borderId="20" xfId="0" applyNumberFormat="1" applyFont="1" applyFill="1" applyBorder="1" applyAlignment="1">
      <alignment horizontal="right" vertical="center" wrapText="1"/>
    </xf>
    <xf numFmtId="4" fontId="5" fillId="0" borderId="20" xfId="0" applyNumberFormat="1" applyFont="1" applyFill="1" applyBorder="1" applyAlignment="1">
      <alignment horizontal="right" vertical="center" wrapText="1"/>
    </xf>
    <xf numFmtId="4" fontId="5" fillId="0" borderId="21" xfId="0" applyNumberFormat="1" applyFont="1" applyFill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4" fontId="10" fillId="33" borderId="22" xfId="0" applyNumberFormat="1" applyFont="1" applyFill="1" applyBorder="1" applyAlignment="1">
      <alignment horizontal="right" vertical="center" wrapText="1"/>
    </xf>
    <xf numFmtId="4" fontId="2" fillId="0" borderId="22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horizontal="right" vertical="center" wrapText="1"/>
    </xf>
    <xf numFmtId="4" fontId="2" fillId="0" borderId="23" xfId="0" applyNumberFormat="1" applyFont="1" applyFill="1" applyBorder="1" applyAlignment="1">
      <alignment horizontal="right" vertical="center" wrapText="1"/>
    </xf>
    <xf numFmtId="4" fontId="2" fillId="0" borderId="24" xfId="0" applyNumberFormat="1" applyFont="1" applyFill="1" applyBorder="1" applyAlignment="1">
      <alignment horizontal="right" vertical="center" wrapText="1"/>
    </xf>
    <xf numFmtId="4" fontId="5" fillId="0" borderId="24" xfId="0" applyNumberFormat="1" applyFont="1" applyFill="1" applyBorder="1" applyAlignment="1">
      <alignment horizontal="right" vertical="center" wrapText="1"/>
    </xf>
    <xf numFmtId="4" fontId="5" fillId="0" borderId="25" xfId="0" applyNumberFormat="1" applyFont="1" applyFill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" fontId="10" fillId="34" borderId="18" xfId="0" applyNumberFormat="1" applyFont="1" applyFill="1" applyBorder="1" applyAlignment="1">
      <alignment horizontal="right" vertical="center" wrapText="1"/>
    </xf>
    <xf numFmtId="4" fontId="10" fillId="0" borderId="18" xfId="0" applyNumberFormat="1" applyFont="1" applyFill="1" applyBorder="1" applyAlignment="1">
      <alignment horizontal="right" vertical="center" wrapText="1"/>
    </xf>
    <xf numFmtId="4" fontId="10" fillId="0" borderId="23" xfId="0" applyNumberFormat="1" applyFont="1" applyFill="1" applyBorder="1" applyAlignment="1">
      <alignment horizontal="right" vertical="center" wrapText="1"/>
    </xf>
    <xf numFmtId="4" fontId="10" fillId="0" borderId="24" xfId="0" applyNumberFormat="1" applyFont="1" applyFill="1" applyBorder="1" applyAlignment="1">
      <alignment horizontal="right" vertical="center" wrapText="1"/>
    </xf>
    <xf numFmtId="4" fontId="10" fillId="0" borderId="25" xfId="0" applyNumberFormat="1" applyFont="1" applyFill="1" applyBorder="1" applyAlignment="1">
      <alignment horizontal="right" vertical="center" wrapText="1"/>
    </xf>
    <xf numFmtId="4" fontId="10" fillId="33" borderId="26" xfId="0" applyNumberFormat="1" applyFont="1" applyFill="1" applyBorder="1" applyAlignment="1">
      <alignment horizontal="right" vertical="center" wrapText="1"/>
    </xf>
    <xf numFmtId="4" fontId="2" fillId="34" borderId="27" xfId="0" applyNumberFormat="1" applyFont="1" applyFill="1" applyBorder="1" applyAlignment="1">
      <alignment horizontal="right" vertical="center" wrapText="1"/>
    </xf>
    <xf numFmtId="4" fontId="2" fillId="0" borderId="26" xfId="0" applyNumberFormat="1" applyFont="1" applyFill="1" applyBorder="1" applyAlignment="1">
      <alignment horizontal="right" vertical="center"/>
    </xf>
    <xf numFmtId="4" fontId="10" fillId="0" borderId="27" xfId="0" applyNumberFormat="1" applyFont="1" applyFill="1" applyBorder="1" applyAlignment="1">
      <alignment horizontal="right" vertical="center" wrapText="1"/>
    </xf>
    <xf numFmtId="4" fontId="10" fillId="0" borderId="28" xfId="0" applyNumberFormat="1" applyFont="1" applyFill="1" applyBorder="1" applyAlignment="1">
      <alignment horizontal="right" vertical="center" wrapText="1"/>
    </xf>
    <xf numFmtId="4" fontId="10" fillId="0" borderId="29" xfId="0" applyNumberFormat="1" applyFont="1" applyFill="1" applyBorder="1" applyAlignment="1">
      <alignment horizontal="right" vertical="center" wrapText="1"/>
    </xf>
    <xf numFmtId="4" fontId="10" fillId="0" borderId="30" xfId="0" applyNumberFormat="1" applyFont="1" applyFill="1" applyBorder="1" applyAlignment="1">
      <alignment horizontal="right" vertical="center" wrapText="1"/>
    </xf>
    <xf numFmtId="4" fontId="2" fillId="0" borderId="27" xfId="0" applyNumberFormat="1" applyFont="1" applyBorder="1" applyAlignment="1">
      <alignment horizontal="center" vertical="center" wrapText="1"/>
    </xf>
    <xf numFmtId="4" fontId="2" fillId="0" borderId="28" xfId="0" applyNumberFormat="1" applyFont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center" vertical="center" wrapText="1"/>
    </xf>
    <xf numFmtId="4" fontId="10" fillId="34" borderId="27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3" fillId="34" borderId="31" xfId="0" applyNumberFormat="1" applyFont="1" applyFill="1" applyBorder="1" applyAlignment="1">
      <alignment horizontal="right" vertical="center" wrapText="1"/>
    </xf>
    <xf numFmtId="4" fontId="3" fillId="34" borderId="12" xfId="0" applyNumberFormat="1" applyFont="1" applyFill="1" applyBorder="1" applyAlignment="1">
      <alignment horizontal="right" vertical="center" wrapText="1"/>
    </xf>
    <xf numFmtId="4" fontId="3" fillId="33" borderId="31" xfId="0" applyNumberFormat="1" applyFont="1" applyFill="1" applyBorder="1" applyAlignment="1">
      <alignment horizontal="right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13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4" fontId="3" fillId="33" borderId="32" xfId="0" applyNumberFormat="1" applyFont="1" applyFill="1" applyBorder="1" applyAlignment="1">
      <alignment horizontal="right" vertical="center" wrapText="1"/>
    </xf>
    <xf numFmtId="4" fontId="3" fillId="34" borderId="10" xfId="58" applyNumberFormat="1" applyFont="1" applyFill="1" applyBorder="1" applyAlignment="1">
      <alignment horizontal="right" vertical="center" wrapText="1"/>
    </xf>
    <xf numFmtId="4" fontId="3" fillId="34" borderId="31" xfId="58" applyNumberFormat="1" applyFont="1" applyFill="1" applyBorder="1" applyAlignment="1">
      <alignment horizontal="right" vertical="center" wrapText="1"/>
    </xf>
    <xf numFmtId="4" fontId="3" fillId="34" borderId="33" xfId="58" applyNumberFormat="1" applyFont="1" applyFill="1" applyBorder="1" applyAlignment="1">
      <alignment horizontal="right" vertical="center" wrapText="1"/>
    </xf>
    <xf numFmtId="4" fontId="3" fillId="34" borderId="34" xfId="58" applyNumberFormat="1" applyFont="1" applyFill="1" applyBorder="1" applyAlignment="1">
      <alignment horizontal="right" vertical="center" wrapText="1"/>
    </xf>
    <xf numFmtId="4" fontId="3" fillId="34" borderId="33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4" fontId="13" fillId="0" borderId="0" xfId="0" applyNumberFormat="1" applyFont="1" applyAlignment="1">
      <alignment vertical="center" wrapText="1"/>
    </xf>
    <xf numFmtId="0" fontId="13" fillId="0" borderId="0" xfId="0" applyFont="1" applyAlignment="1">
      <alignment/>
    </xf>
    <xf numFmtId="4" fontId="10" fillId="33" borderId="35" xfId="0" applyNumberFormat="1" applyFont="1" applyFill="1" applyBorder="1" applyAlignment="1">
      <alignment horizontal="right" vertical="center" wrapText="1"/>
    </xf>
    <xf numFmtId="4" fontId="10" fillId="34" borderId="16" xfId="58" applyNumberFormat="1" applyFont="1" applyFill="1" applyBorder="1" applyAlignment="1">
      <alignment horizontal="right" vertical="center" wrapText="1"/>
    </xf>
    <xf numFmtId="4" fontId="2" fillId="0" borderId="17" xfId="58" applyNumberFormat="1" applyFont="1" applyBorder="1" applyAlignment="1">
      <alignment horizontal="right" vertical="center" wrapText="1"/>
    </xf>
    <xf numFmtId="4" fontId="2" fillId="0" borderId="17" xfId="58" applyNumberFormat="1" applyFont="1" applyFill="1" applyBorder="1" applyAlignment="1">
      <alignment horizontal="right" vertical="center" wrapText="1"/>
    </xf>
    <xf numFmtId="4" fontId="2" fillId="0" borderId="19" xfId="58" applyNumberFormat="1" applyFont="1" applyBorder="1" applyAlignment="1">
      <alignment horizontal="right" vertical="center" wrapText="1"/>
    </xf>
    <xf numFmtId="4" fontId="2" fillId="0" borderId="21" xfId="58" applyNumberFormat="1" applyFont="1" applyBorder="1" applyAlignment="1">
      <alignment horizontal="right" vertical="center" wrapText="1"/>
    </xf>
    <xf numFmtId="4" fontId="10" fillId="33" borderId="36" xfId="0" applyNumberFormat="1" applyFont="1" applyFill="1" applyBorder="1" applyAlignment="1">
      <alignment horizontal="right" vertical="center" wrapText="1"/>
    </xf>
    <xf numFmtId="4" fontId="10" fillId="0" borderId="17" xfId="0" applyNumberFormat="1" applyFont="1" applyFill="1" applyBorder="1" applyAlignment="1">
      <alignment horizontal="right" vertical="center" wrapText="1"/>
    </xf>
    <xf numFmtId="4" fontId="10" fillId="0" borderId="19" xfId="0" applyNumberFormat="1" applyFont="1" applyFill="1" applyBorder="1" applyAlignment="1">
      <alignment horizontal="right" vertical="center" wrapText="1"/>
    </xf>
    <xf numFmtId="4" fontId="10" fillId="0" borderId="20" xfId="0" applyNumberFormat="1" applyFont="1" applyFill="1" applyBorder="1" applyAlignment="1">
      <alignment horizontal="right" vertical="center" wrapText="1"/>
    </xf>
    <xf numFmtId="4" fontId="10" fillId="0" borderId="21" xfId="0" applyNumberFormat="1" applyFont="1" applyFill="1" applyBorder="1" applyAlignment="1">
      <alignment horizontal="right" vertical="center" wrapText="1"/>
    </xf>
    <xf numFmtId="4" fontId="2" fillId="0" borderId="21" xfId="0" applyNumberFormat="1" applyFont="1" applyBorder="1" applyAlignment="1">
      <alignment horizontal="right" vertical="center" wrapText="1"/>
    </xf>
    <xf numFmtId="4" fontId="15" fillId="0" borderId="0" xfId="0" applyNumberFormat="1" applyFont="1" applyAlignment="1">
      <alignment horizontal="center" vertical="center" wrapText="1"/>
    </xf>
    <xf numFmtId="4" fontId="10" fillId="33" borderId="37" xfId="0" applyNumberFormat="1" applyFont="1" applyFill="1" applyBorder="1" applyAlignment="1">
      <alignment horizontal="right" vertical="center" wrapText="1"/>
    </xf>
    <xf numFmtId="4" fontId="10" fillId="34" borderId="22" xfId="58" applyNumberFormat="1" applyFont="1" applyFill="1" applyBorder="1" applyAlignment="1">
      <alignment horizontal="right" vertical="center" wrapText="1"/>
    </xf>
    <xf numFmtId="4" fontId="2" fillId="0" borderId="18" xfId="58" applyNumberFormat="1" applyFont="1" applyBorder="1" applyAlignment="1">
      <alignment horizontal="right" vertical="center" wrapText="1"/>
    </xf>
    <xf numFmtId="4" fontId="2" fillId="0" borderId="18" xfId="58" applyNumberFormat="1" applyFont="1" applyFill="1" applyBorder="1" applyAlignment="1">
      <alignment horizontal="right" vertical="center" wrapText="1"/>
    </xf>
    <xf numFmtId="4" fontId="2" fillId="0" borderId="23" xfId="58" applyNumberFormat="1" applyFont="1" applyBorder="1" applyAlignment="1">
      <alignment horizontal="right" vertical="center" wrapText="1"/>
    </xf>
    <xf numFmtId="4" fontId="2" fillId="0" borderId="25" xfId="58" applyNumberFormat="1" applyFont="1" applyBorder="1" applyAlignment="1">
      <alignment horizontal="right" vertical="center" wrapText="1"/>
    </xf>
    <xf numFmtId="4" fontId="2" fillId="0" borderId="25" xfId="0" applyNumberFormat="1" applyFont="1" applyBorder="1" applyAlignment="1">
      <alignment horizontal="right" vertical="center" wrapText="1"/>
    </xf>
    <xf numFmtId="4" fontId="10" fillId="33" borderId="38" xfId="0" applyNumberFormat="1" applyFont="1" applyFill="1" applyBorder="1" applyAlignment="1">
      <alignment horizontal="right" vertical="center" wrapText="1"/>
    </xf>
    <xf numFmtId="4" fontId="10" fillId="34" borderId="26" xfId="58" applyNumberFormat="1" applyFont="1" applyFill="1" applyBorder="1" applyAlignment="1">
      <alignment horizontal="right" vertical="center" wrapText="1"/>
    </xf>
    <xf numFmtId="4" fontId="2" fillId="0" borderId="27" xfId="58" applyNumberFormat="1" applyFont="1" applyBorder="1" applyAlignment="1">
      <alignment horizontal="right" vertical="center" wrapText="1"/>
    </xf>
    <xf numFmtId="4" fontId="2" fillId="0" borderId="27" xfId="58" applyNumberFormat="1" applyFont="1" applyFill="1" applyBorder="1" applyAlignment="1">
      <alignment horizontal="right" vertical="center" wrapText="1"/>
    </xf>
    <xf numFmtId="4" fontId="2" fillId="0" borderId="28" xfId="58" applyNumberFormat="1" applyFont="1" applyBorder="1" applyAlignment="1">
      <alignment horizontal="right" vertical="center" wrapText="1"/>
    </xf>
    <xf numFmtId="4" fontId="2" fillId="0" borderId="30" xfId="58" applyNumberFormat="1" applyFont="1" applyBorder="1" applyAlignment="1">
      <alignment horizontal="right" vertical="center" wrapText="1"/>
    </xf>
    <xf numFmtId="4" fontId="10" fillId="33" borderId="39" xfId="0" applyNumberFormat="1" applyFont="1" applyFill="1" applyBorder="1" applyAlignment="1">
      <alignment horizontal="right" vertical="center" wrapText="1"/>
    </xf>
    <xf numFmtId="4" fontId="10" fillId="0" borderId="40" xfId="0" applyNumberFormat="1" applyFont="1" applyFill="1" applyBorder="1" applyAlignment="1">
      <alignment horizontal="right" vertical="center" wrapText="1"/>
    </xf>
    <xf numFmtId="4" fontId="2" fillId="0" borderId="30" xfId="0" applyNumberFormat="1" applyFont="1" applyBorder="1" applyAlignment="1">
      <alignment horizontal="right" vertical="center" wrapText="1"/>
    </xf>
    <xf numFmtId="4" fontId="10" fillId="34" borderId="39" xfId="0" applyNumberFormat="1" applyFont="1" applyFill="1" applyBorder="1" applyAlignment="1">
      <alignment horizontal="right" vertical="center" wrapText="1"/>
    </xf>
    <xf numFmtId="4" fontId="10" fillId="33" borderId="32" xfId="0" applyNumberFormat="1" applyFont="1" applyFill="1" applyBorder="1" applyAlignment="1">
      <alignment horizontal="right" vertical="center" wrapText="1"/>
    </xf>
    <xf numFmtId="4" fontId="10" fillId="34" borderId="31" xfId="0" applyNumberFormat="1" applyFont="1" applyFill="1" applyBorder="1" applyAlignment="1">
      <alignment horizontal="right" vertical="center" wrapText="1"/>
    </xf>
    <xf numFmtId="4" fontId="2" fillId="0" borderId="31" xfId="58" applyNumberFormat="1" applyFont="1" applyBorder="1" applyAlignment="1">
      <alignment horizontal="right" vertical="center" wrapText="1"/>
    </xf>
    <xf numFmtId="4" fontId="2" fillId="0" borderId="33" xfId="58" applyNumberFormat="1" applyFont="1" applyFill="1" applyBorder="1" applyAlignment="1">
      <alignment horizontal="right" vertical="center" wrapText="1"/>
    </xf>
    <xf numFmtId="4" fontId="2" fillId="0" borderId="41" xfId="58" applyNumberFormat="1" applyFont="1" applyBorder="1" applyAlignment="1">
      <alignment horizontal="right" vertical="center" wrapText="1"/>
    </xf>
    <xf numFmtId="4" fontId="2" fillId="0" borderId="34" xfId="58" applyNumberFormat="1" applyFont="1" applyBorder="1" applyAlignment="1">
      <alignment horizontal="right" vertical="center" wrapText="1"/>
    </xf>
    <xf numFmtId="4" fontId="2" fillId="0" borderId="33" xfId="58" applyNumberFormat="1" applyFont="1" applyBorder="1" applyAlignment="1">
      <alignment horizontal="right" vertical="center" wrapText="1"/>
    </xf>
    <xf numFmtId="4" fontId="10" fillId="33" borderId="31" xfId="0" applyNumberFormat="1" applyFont="1" applyFill="1" applyBorder="1" applyAlignment="1">
      <alignment horizontal="right" vertical="center" wrapText="1"/>
    </xf>
    <xf numFmtId="4" fontId="10" fillId="0" borderId="33" xfId="0" applyNumberFormat="1" applyFont="1" applyFill="1" applyBorder="1" applyAlignment="1">
      <alignment horizontal="right" vertical="center" wrapText="1"/>
    </xf>
    <xf numFmtId="4" fontId="10" fillId="0" borderId="41" xfId="0" applyNumberFormat="1" applyFont="1" applyFill="1" applyBorder="1" applyAlignment="1">
      <alignment horizontal="right" vertical="center" wrapText="1"/>
    </xf>
    <xf numFmtId="4" fontId="10" fillId="0" borderId="34" xfId="0" applyNumberFormat="1" applyFont="1" applyFill="1" applyBorder="1" applyAlignment="1">
      <alignment horizontal="right" vertical="center" wrapText="1"/>
    </xf>
    <xf numFmtId="4" fontId="10" fillId="0" borderId="31" xfId="0" applyNumberFormat="1" applyFont="1" applyFill="1" applyBorder="1" applyAlignment="1">
      <alignment horizontal="right" vertical="center" wrapText="1"/>
    </xf>
    <xf numFmtId="4" fontId="2" fillId="0" borderId="33" xfId="0" applyNumberFormat="1" applyFont="1" applyBorder="1" applyAlignment="1">
      <alignment horizontal="right" vertical="center" wrapText="1"/>
    </xf>
    <xf numFmtId="4" fontId="10" fillId="34" borderId="42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4" fontId="17" fillId="0" borderId="19" xfId="58" applyNumberFormat="1" applyFont="1" applyBorder="1" applyAlignment="1">
      <alignment horizontal="right" vertical="center" wrapText="1"/>
    </xf>
    <xf numFmtId="4" fontId="17" fillId="0" borderId="21" xfId="58" applyNumberFormat="1" applyFont="1" applyBorder="1" applyAlignment="1">
      <alignment horizontal="right" vertical="center" wrapText="1"/>
    </xf>
    <xf numFmtId="4" fontId="17" fillId="0" borderId="20" xfId="58" applyNumberFormat="1" applyFont="1" applyBorder="1" applyAlignment="1">
      <alignment horizontal="right" vertical="center" wrapText="1"/>
    </xf>
    <xf numFmtId="4" fontId="10" fillId="33" borderId="21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4" fontId="17" fillId="0" borderId="20" xfId="0" applyNumberFormat="1" applyFont="1" applyBorder="1" applyAlignment="1">
      <alignment horizontal="right" vertical="center" wrapText="1"/>
    </xf>
    <xf numFmtId="4" fontId="17" fillId="0" borderId="21" xfId="0" applyNumberFormat="1" applyFont="1" applyBorder="1" applyAlignment="1">
      <alignment horizontal="right" vertical="center" wrapText="1"/>
    </xf>
    <xf numFmtId="4" fontId="17" fillId="0" borderId="17" xfId="0" applyNumberFormat="1" applyFont="1" applyBorder="1" applyAlignment="1">
      <alignment horizontal="right" vertical="center" wrapText="1"/>
    </xf>
    <xf numFmtId="4" fontId="17" fillId="0" borderId="23" xfId="58" applyNumberFormat="1" applyFont="1" applyBorder="1" applyAlignment="1">
      <alignment horizontal="right" vertical="center" wrapText="1"/>
    </xf>
    <xf numFmtId="4" fontId="17" fillId="0" borderId="25" xfId="58" applyNumberFormat="1" applyFont="1" applyBorder="1" applyAlignment="1">
      <alignment horizontal="right" vertical="center" wrapText="1"/>
    </xf>
    <xf numFmtId="4" fontId="17" fillId="0" borderId="24" xfId="58" applyNumberFormat="1" applyFont="1" applyBorder="1" applyAlignment="1">
      <alignment horizontal="right" vertical="center" wrapText="1"/>
    </xf>
    <xf numFmtId="4" fontId="17" fillId="0" borderId="24" xfId="0" applyNumberFormat="1" applyFont="1" applyBorder="1" applyAlignment="1">
      <alignment horizontal="right" vertical="center" wrapText="1"/>
    </xf>
    <xf numFmtId="4" fontId="17" fillId="0" borderId="25" xfId="0" applyNumberFormat="1" applyFont="1" applyBorder="1" applyAlignment="1">
      <alignment horizontal="right" vertical="center" wrapText="1"/>
    </xf>
    <xf numFmtId="4" fontId="17" fillId="0" borderId="18" xfId="0" applyNumberFormat="1" applyFont="1" applyBorder="1" applyAlignment="1">
      <alignment horizontal="right" vertical="center" wrapText="1"/>
    </xf>
    <xf numFmtId="4" fontId="17" fillId="0" borderId="24" xfId="0" applyNumberFormat="1" applyFont="1" applyFill="1" applyBorder="1" applyAlignment="1">
      <alignment horizontal="right" vertical="center" wrapText="1"/>
    </xf>
    <xf numFmtId="4" fontId="17" fillId="0" borderId="25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Fill="1" applyAlignment="1">
      <alignment horizontal="center" vertical="center" wrapText="1"/>
    </xf>
    <xf numFmtId="4" fontId="0" fillId="0" borderId="0" xfId="0" applyNumberFormat="1" applyFill="1" applyAlignment="1">
      <alignment vertical="center" wrapText="1"/>
    </xf>
    <xf numFmtId="0" fontId="0" fillId="0" borderId="0" xfId="0" applyFill="1" applyAlignment="1">
      <alignment/>
    </xf>
    <xf numFmtId="4" fontId="10" fillId="35" borderId="38" xfId="0" applyNumberFormat="1" applyFont="1" applyFill="1" applyBorder="1" applyAlignment="1">
      <alignment horizontal="right" vertical="center" wrapText="1"/>
    </xf>
    <xf numFmtId="4" fontId="6" fillId="35" borderId="27" xfId="0" applyNumberFormat="1" applyFont="1" applyFill="1" applyBorder="1" applyAlignment="1">
      <alignment horizontal="right" vertical="center" wrapText="1"/>
    </xf>
    <xf numFmtId="4" fontId="10" fillId="35" borderId="17" xfId="0" applyNumberFormat="1" applyFont="1" applyFill="1" applyBorder="1" applyAlignment="1">
      <alignment horizontal="right" vertical="center" wrapText="1"/>
    </xf>
    <xf numFmtId="4" fontId="10" fillId="35" borderId="16" xfId="58" applyNumberFormat="1" applyFont="1" applyFill="1" applyBorder="1" applyAlignment="1">
      <alignment horizontal="right" vertical="center" wrapText="1"/>
    </xf>
    <xf numFmtId="4" fontId="2" fillId="35" borderId="27" xfId="0" applyNumberFormat="1" applyFont="1" applyFill="1" applyBorder="1" applyAlignment="1">
      <alignment horizontal="right" vertical="center" wrapText="1"/>
    </xf>
    <xf numFmtId="4" fontId="17" fillId="35" borderId="27" xfId="0" applyNumberFormat="1" applyFont="1" applyFill="1" applyBorder="1" applyAlignment="1">
      <alignment horizontal="right" vertical="center" wrapText="1"/>
    </xf>
    <xf numFmtId="4" fontId="17" fillId="35" borderId="28" xfId="0" applyNumberFormat="1" applyFont="1" applyFill="1" applyBorder="1" applyAlignment="1">
      <alignment horizontal="right" vertical="center" wrapText="1"/>
    </xf>
    <xf numFmtId="4" fontId="17" fillId="35" borderId="30" xfId="0" applyNumberFormat="1" applyFont="1" applyFill="1" applyBorder="1" applyAlignment="1">
      <alignment horizontal="right" vertical="center" wrapText="1"/>
    </xf>
    <xf numFmtId="4" fontId="17" fillId="35" borderId="29" xfId="0" applyNumberFormat="1" applyFont="1" applyFill="1" applyBorder="1" applyAlignment="1">
      <alignment horizontal="right" vertical="center" wrapText="1"/>
    </xf>
    <xf numFmtId="4" fontId="10" fillId="35" borderId="21" xfId="0" applyNumberFormat="1" applyFont="1" applyFill="1" applyBorder="1" applyAlignment="1">
      <alignment horizontal="right" vertical="center" wrapText="1"/>
    </xf>
    <xf numFmtId="4" fontId="2" fillId="35" borderId="17" xfId="0" applyNumberFormat="1" applyFont="1" applyFill="1" applyBorder="1" applyAlignment="1">
      <alignment horizontal="right" vertical="center" wrapText="1"/>
    </xf>
    <xf numFmtId="4" fontId="10" fillId="35" borderId="27" xfId="0" applyNumberFormat="1" applyFont="1" applyFill="1" applyBorder="1" applyAlignment="1">
      <alignment horizontal="right" vertical="center" wrapText="1"/>
    </xf>
    <xf numFmtId="4" fontId="18" fillId="0" borderId="0" xfId="0" applyNumberFormat="1" applyFont="1" applyFill="1" applyAlignment="1">
      <alignment horizontal="center" vertical="center" wrapText="1"/>
    </xf>
    <xf numFmtId="4" fontId="19" fillId="0" borderId="0" xfId="0" applyNumberFormat="1" applyFont="1" applyFill="1" applyAlignment="1">
      <alignment vertical="center" wrapText="1"/>
    </xf>
    <xf numFmtId="0" fontId="19" fillId="0" borderId="0" xfId="0" applyFont="1" applyFill="1" applyAlignment="1">
      <alignment/>
    </xf>
    <xf numFmtId="4" fontId="3" fillId="33" borderId="43" xfId="0" applyNumberFormat="1" applyFont="1" applyFill="1" applyBorder="1" applyAlignment="1">
      <alignment horizontal="right" vertical="center" wrapText="1"/>
    </xf>
    <xf numFmtId="4" fontId="3" fillId="34" borderId="44" xfId="0" applyNumberFormat="1" applyFont="1" applyFill="1" applyBorder="1" applyAlignment="1">
      <alignment horizontal="right" vertical="center" wrapText="1"/>
    </xf>
    <xf numFmtId="4" fontId="10" fillId="34" borderId="36" xfId="0" applyNumberFormat="1" applyFont="1" applyFill="1" applyBorder="1" applyAlignment="1">
      <alignment horizontal="right" vertical="center" wrapText="1"/>
    </xf>
    <xf numFmtId="4" fontId="2" fillId="0" borderId="26" xfId="0" applyNumberFormat="1" applyFont="1" applyBorder="1" applyAlignment="1">
      <alignment horizontal="right" vertical="center" wrapText="1"/>
    </xf>
    <xf numFmtId="4" fontId="10" fillId="34" borderId="26" xfId="0" applyNumberFormat="1" applyFont="1" applyFill="1" applyBorder="1" applyAlignment="1">
      <alignment horizontal="right" vertical="center" wrapText="1"/>
    </xf>
    <xf numFmtId="4" fontId="2" fillId="0" borderId="27" xfId="0" applyNumberFormat="1" applyFont="1" applyBorder="1" applyAlignment="1">
      <alignment horizontal="right" vertical="center" wrapText="1"/>
    </xf>
    <xf numFmtId="4" fontId="2" fillId="0" borderId="45" xfId="58" applyNumberFormat="1" applyFont="1" applyBorder="1" applyAlignment="1">
      <alignment horizontal="right" vertical="center" wrapText="1"/>
    </xf>
    <xf numFmtId="4" fontId="2" fillId="0" borderId="29" xfId="58" applyNumberFormat="1" applyFont="1" applyBorder="1" applyAlignment="1">
      <alignment horizontal="right" vertical="center" wrapText="1"/>
    </xf>
    <xf numFmtId="4" fontId="10" fillId="33" borderId="18" xfId="0" applyNumberFormat="1" applyFont="1" applyFill="1" applyBorder="1" applyAlignment="1">
      <alignment horizontal="right" vertical="center" wrapText="1"/>
    </xf>
    <xf numFmtId="4" fontId="2" fillId="0" borderId="31" xfId="0" applyNumberFormat="1" applyFont="1" applyBorder="1" applyAlignment="1">
      <alignment horizontal="right" vertical="center" wrapText="1"/>
    </xf>
    <xf numFmtId="4" fontId="2" fillId="0" borderId="2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17" fillId="0" borderId="23" xfId="0" applyNumberFormat="1" applyFont="1" applyBorder="1" applyAlignment="1">
      <alignment horizontal="right" vertical="center" wrapText="1"/>
    </xf>
    <xf numFmtId="4" fontId="17" fillId="0" borderId="22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31" xfId="0" applyNumberFormat="1" applyFont="1" applyBorder="1" applyAlignment="1">
      <alignment horizontal="right" vertical="center" wrapText="1"/>
    </xf>
    <xf numFmtId="4" fontId="3" fillId="0" borderId="33" xfId="58" applyNumberFormat="1" applyFont="1" applyBorder="1" applyAlignment="1">
      <alignment horizontal="right" vertical="center" wrapText="1"/>
    </xf>
    <xf numFmtId="4" fontId="3" fillId="0" borderId="41" xfId="58" applyNumberFormat="1" applyFont="1" applyBorder="1" applyAlignment="1">
      <alignment horizontal="right" vertical="center" wrapText="1"/>
    </xf>
    <xf numFmtId="4" fontId="3" fillId="0" borderId="34" xfId="58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4" fontId="10" fillId="0" borderId="31" xfId="0" applyNumberFormat="1" applyFont="1" applyBorder="1" applyAlignment="1">
      <alignment horizontal="right" vertical="center" wrapText="1"/>
    </xf>
    <xf numFmtId="4" fontId="10" fillId="0" borderId="12" xfId="0" applyNumberFormat="1" applyFont="1" applyBorder="1" applyAlignment="1">
      <alignment horizontal="right" vertical="center" wrapText="1"/>
    </xf>
    <xf numFmtId="4" fontId="3" fillId="34" borderId="16" xfId="0" applyNumberFormat="1" applyFont="1" applyFill="1" applyBorder="1" applyAlignment="1">
      <alignment horizontal="right" vertical="center" wrapText="1"/>
    </xf>
    <xf numFmtId="4" fontId="10" fillId="34" borderId="16" xfId="0" applyNumberFormat="1" applyFont="1" applyFill="1" applyBorder="1" applyAlignment="1">
      <alignment horizontal="right" vertical="center" wrapText="1"/>
    </xf>
    <xf numFmtId="4" fontId="22" fillId="0" borderId="19" xfId="58" applyNumberFormat="1" applyFont="1" applyBorder="1" applyAlignment="1">
      <alignment horizontal="right" vertical="center" wrapText="1"/>
    </xf>
    <xf numFmtId="4" fontId="22" fillId="0" borderId="20" xfId="58" applyNumberFormat="1" applyFont="1" applyBorder="1" applyAlignment="1">
      <alignment horizontal="right" vertical="center" wrapText="1"/>
    </xf>
    <xf numFmtId="4" fontId="22" fillId="0" borderId="21" xfId="58" applyNumberFormat="1" applyFont="1" applyBorder="1" applyAlignment="1">
      <alignment horizontal="right" vertical="center" wrapText="1"/>
    </xf>
    <xf numFmtId="4" fontId="2" fillId="0" borderId="36" xfId="0" applyNumberFormat="1" applyFont="1" applyBorder="1" applyAlignment="1">
      <alignment horizontal="right" vertical="center" wrapText="1"/>
    </xf>
    <xf numFmtId="4" fontId="22" fillId="0" borderId="19" xfId="0" applyNumberFormat="1" applyFont="1" applyBorder="1" applyAlignment="1">
      <alignment horizontal="right" vertical="center" wrapText="1"/>
    </xf>
    <xf numFmtId="4" fontId="22" fillId="0" borderId="21" xfId="0" applyNumberFormat="1" applyFont="1" applyBorder="1" applyAlignment="1">
      <alignment horizontal="right" vertical="center" wrapText="1"/>
    </xf>
    <xf numFmtId="4" fontId="22" fillId="0" borderId="46" xfId="0" applyNumberFormat="1" applyFont="1" applyBorder="1" applyAlignment="1">
      <alignment horizontal="right" vertical="center" wrapText="1"/>
    </xf>
    <xf numFmtId="4" fontId="2" fillId="0" borderId="47" xfId="0" applyNumberFormat="1" applyFont="1" applyBorder="1" applyAlignment="1">
      <alignment horizontal="right" vertical="center" wrapText="1"/>
    </xf>
    <xf numFmtId="4" fontId="22" fillId="0" borderId="48" xfId="58" applyNumberFormat="1" applyFont="1" applyBorder="1" applyAlignment="1">
      <alignment horizontal="right" vertical="center" wrapText="1"/>
    </xf>
    <xf numFmtId="4" fontId="22" fillId="0" borderId="49" xfId="58" applyNumberFormat="1" applyFont="1" applyBorder="1" applyAlignment="1">
      <alignment horizontal="right" vertical="center" wrapText="1"/>
    </xf>
    <xf numFmtId="4" fontId="22" fillId="0" borderId="50" xfId="58" applyNumberFormat="1" applyFont="1" applyBorder="1" applyAlignment="1">
      <alignment horizontal="right" vertical="center" wrapText="1"/>
    </xf>
    <xf numFmtId="4" fontId="22" fillId="0" borderId="14" xfId="58" applyNumberFormat="1" applyFont="1" applyBorder="1" applyAlignment="1">
      <alignment horizontal="right" vertical="center" wrapText="1"/>
    </xf>
    <xf numFmtId="4" fontId="10" fillId="33" borderId="47" xfId="0" applyNumberFormat="1" applyFont="1" applyFill="1" applyBorder="1" applyAlignment="1">
      <alignment horizontal="right" vertical="center" wrapText="1"/>
    </xf>
    <xf numFmtId="4" fontId="2" fillId="0" borderId="48" xfId="0" applyNumberFormat="1" applyFont="1" applyBorder="1" applyAlignment="1">
      <alignment horizontal="right" vertical="center" wrapText="1"/>
    </xf>
    <xf numFmtId="4" fontId="22" fillId="0" borderId="51" xfId="0" applyNumberFormat="1" applyFont="1" applyBorder="1" applyAlignment="1">
      <alignment horizontal="right" vertical="center" wrapText="1"/>
    </xf>
    <xf numFmtId="4" fontId="22" fillId="0" borderId="52" xfId="0" applyNumberFormat="1" applyFont="1" applyBorder="1" applyAlignment="1">
      <alignment horizontal="right" vertical="center" wrapText="1"/>
    </xf>
    <xf numFmtId="4" fontId="17" fillId="0" borderId="53" xfId="0" applyNumberFormat="1" applyFont="1" applyBorder="1" applyAlignment="1">
      <alignment horizontal="right" vertical="center" wrapText="1"/>
    </xf>
    <xf numFmtId="4" fontId="22" fillId="0" borderId="54" xfId="0" applyNumberFormat="1" applyFont="1" applyBorder="1" applyAlignment="1">
      <alignment horizontal="right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3" fillId="33" borderId="44" xfId="0" applyNumberFormat="1" applyFont="1" applyFill="1" applyBorder="1" applyAlignment="1">
      <alignment horizontal="right" vertical="center" wrapText="1"/>
    </xf>
    <xf numFmtId="4" fontId="3" fillId="34" borderId="11" xfId="0" applyNumberFormat="1" applyFont="1" applyFill="1" applyBorder="1" applyAlignment="1">
      <alignment horizontal="right" vertical="center" wrapText="1"/>
    </xf>
    <xf numFmtId="4" fontId="3" fillId="34" borderId="55" xfId="0" applyNumberFormat="1" applyFont="1" applyFill="1" applyBorder="1" applyAlignment="1">
      <alignment horizontal="right" vertical="center" wrapText="1"/>
    </xf>
    <xf numFmtId="4" fontId="3" fillId="34" borderId="56" xfId="0" applyNumberFormat="1" applyFont="1" applyFill="1" applyBorder="1" applyAlignment="1">
      <alignment horizontal="right" vertical="center" wrapText="1"/>
    </xf>
    <xf numFmtId="4" fontId="3" fillId="34" borderId="57" xfId="0" applyNumberFormat="1" applyFont="1" applyFill="1" applyBorder="1" applyAlignment="1">
      <alignment horizontal="right" vertical="center" wrapText="1"/>
    </xf>
    <xf numFmtId="4" fontId="6" fillId="34" borderId="1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4" fontId="0" fillId="0" borderId="0" xfId="0" applyNumberFormat="1" applyFill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0" fillId="33" borderId="53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horizontal="right" vertical="center"/>
    </xf>
    <xf numFmtId="4" fontId="2" fillId="0" borderId="27" xfId="0" applyNumberFormat="1" applyFont="1" applyFill="1" applyBorder="1" applyAlignment="1">
      <alignment horizontal="right" vertical="center"/>
    </xf>
    <xf numFmtId="4" fontId="2" fillId="0" borderId="27" xfId="0" applyNumberFormat="1" applyFont="1" applyFill="1" applyBorder="1" applyAlignment="1">
      <alignment horizontal="right" vertical="center" wrapText="1"/>
    </xf>
    <xf numFmtId="4" fontId="17" fillId="0" borderId="31" xfId="0" applyNumberFormat="1" applyFont="1" applyFill="1" applyBorder="1" applyAlignment="1">
      <alignment horizontal="right" vertical="center" wrapText="1"/>
    </xf>
    <xf numFmtId="4" fontId="2" fillId="35" borderId="27" xfId="58" applyNumberFormat="1" applyFont="1" applyFill="1" applyBorder="1" applyAlignment="1">
      <alignment horizontal="right" vertical="center" wrapText="1"/>
    </xf>
    <xf numFmtId="4" fontId="2" fillId="0" borderId="53" xfId="0" applyNumberFormat="1" applyFont="1" applyBorder="1" applyAlignment="1">
      <alignment horizontal="right" vertical="center" wrapText="1"/>
    </xf>
    <xf numFmtId="0" fontId="7" fillId="34" borderId="43" xfId="0" applyFont="1" applyFill="1" applyBorder="1" applyAlignment="1">
      <alignment horizontal="center" vertical="center" wrapText="1"/>
    </xf>
    <xf numFmtId="0" fontId="7" fillId="34" borderId="58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7" fillId="34" borderId="3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58" xfId="0" applyFont="1" applyFill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35" borderId="67" xfId="0" applyFont="1" applyFill="1" applyBorder="1" applyAlignment="1">
      <alignment horizontal="center" vertical="center" wrapText="1"/>
    </xf>
    <xf numFmtId="0" fontId="0" fillId="35" borderId="68" xfId="0" applyFont="1" applyFill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 shrinkToFit="1"/>
    </xf>
    <xf numFmtId="0" fontId="7" fillId="0" borderId="47" xfId="0" applyFont="1" applyBorder="1" applyAlignment="1">
      <alignment horizontal="center" vertical="center" wrapText="1" shrinkToFit="1"/>
    </xf>
    <xf numFmtId="0" fontId="7" fillId="0" borderId="43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33" borderId="44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7" fillId="0" borderId="58" xfId="0" applyFont="1" applyBorder="1" applyAlignment="1">
      <alignment horizontal="center" vertical="center" wrapText="1" shrinkToFit="1"/>
    </xf>
    <xf numFmtId="0" fontId="7" fillId="0" borderId="48" xfId="0" applyFont="1" applyBorder="1" applyAlignment="1">
      <alignment horizontal="center" vertical="center" wrapText="1" shrinkToFit="1"/>
    </xf>
    <xf numFmtId="0" fontId="7" fillId="0" borderId="7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/>
    </xf>
    <xf numFmtId="0" fontId="8" fillId="0" borderId="4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56;&#1077;&#1089;&#1090;&#1088;&#1091;-&#1080;&#1103;%20&#1076;&#1086;&#1083;&#1075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9;&#1090;&#1088;&#1091;&#1082;&#1090;&#1091;&#1088;&#1080;&#1079;&#1072;&#1094;&#1080;&#1103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2005"/>
      <sheetName val="02.2005"/>
      <sheetName val="03.2005"/>
      <sheetName val="04.2005"/>
      <sheetName val="05.2005"/>
      <sheetName val="06.2005"/>
      <sheetName val="07.2005"/>
      <sheetName val="08.2005"/>
      <sheetName val="09.2005"/>
      <sheetName val="10.2005"/>
      <sheetName val="11.2005"/>
      <sheetName val="12.2005"/>
      <sheetName val="01.2006"/>
      <sheetName val="02.2006"/>
      <sheetName val="03.2006"/>
      <sheetName val="04.2006"/>
      <sheetName val="05.2006"/>
      <sheetName val="06.2006"/>
      <sheetName val="07.2006"/>
      <sheetName val="08.2006"/>
      <sheetName val="09.2006"/>
      <sheetName val="10.2006"/>
      <sheetName val="11.2006"/>
      <sheetName val="12.2006"/>
      <sheetName val="01.2007"/>
      <sheetName val="02.2007"/>
      <sheetName val="03.2007"/>
      <sheetName val="04.2007"/>
      <sheetName val="05.2007"/>
      <sheetName val="06.2007"/>
      <sheetName val="07.2007"/>
      <sheetName val="08.2007"/>
      <sheetName val="09.2007"/>
      <sheetName val="10.2007"/>
      <sheetName val="11.2007"/>
      <sheetName val="12.2007"/>
      <sheetName val="01.2008"/>
      <sheetName val="операт на 01.03.2008"/>
      <sheetName val="02.2008"/>
      <sheetName val="операт на 01.04.2008"/>
      <sheetName val="03.2008"/>
      <sheetName val="операт на 01.05.2008"/>
      <sheetName val="04.2008"/>
      <sheetName val="операт на 01.06.08"/>
      <sheetName val="05.2008"/>
      <sheetName val="01.2011"/>
      <sheetName val="02.2011"/>
      <sheetName val="03.2011"/>
      <sheetName val="04.2011"/>
      <sheetName val="05.2011"/>
      <sheetName val="Лист"/>
      <sheetName val="06.2011"/>
      <sheetName val="07.2011"/>
      <sheetName val="08.2011"/>
      <sheetName val="09.2011"/>
      <sheetName val="10.2011"/>
      <sheetName val="11.2011"/>
      <sheetName val="12.2011"/>
      <sheetName val="01.2012"/>
      <sheetName val="02.2012"/>
      <sheetName val="03.2012-опер."/>
      <sheetName val="03.2012"/>
      <sheetName val="04.2012-опер."/>
      <sheetName val="04.2012"/>
      <sheetName val="05.2012"/>
      <sheetName val="06.2012"/>
      <sheetName val="07.2012"/>
      <sheetName val="08.2012"/>
      <sheetName val="09.2012"/>
      <sheetName val="10.2012"/>
      <sheetName val="11.2012"/>
      <sheetName val="12.2012"/>
      <sheetName val="Лист1"/>
      <sheetName val="02.2013"/>
      <sheetName val="03.2013-опер."/>
      <sheetName val="03.2013"/>
      <sheetName val="04.2013"/>
      <sheetName val="05.2013"/>
      <sheetName val="06.2013"/>
      <sheetName val="07.2013"/>
      <sheetName val="08.2013"/>
      <sheetName val="09.2013"/>
      <sheetName val="10.2013"/>
      <sheetName val="11.2013"/>
      <sheetName val="12.2013"/>
      <sheetName val="01.2014"/>
      <sheetName val="02.2014"/>
      <sheetName val="03.2014"/>
      <sheetName val="04.2014"/>
      <sheetName val="Лист2"/>
      <sheetName val="05.2014"/>
      <sheetName val="Лист3"/>
      <sheetName val="06.2014 ОПЕР."/>
      <sheetName val="06.2014"/>
      <sheetName val="07.2014 ОПЕР."/>
      <sheetName val="07.2014"/>
      <sheetName val="08.2014"/>
      <sheetName val="09.2014"/>
      <sheetName val="10.2014"/>
      <sheetName val="11.2014"/>
      <sheetName val="12.2014"/>
      <sheetName val="01.2015"/>
      <sheetName val="02.2015"/>
      <sheetName val="03.2015"/>
      <sheetName val="04.2015"/>
      <sheetName val="05.2015"/>
      <sheetName val="06.2015"/>
      <sheetName val="07.2015"/>
      <sheetName val="08.2015"/>
      <sheetName val="09.2015"/>
      <sheetName val="10.2015"/>
      <sheetName val="11.2015"/>
      <sheetName val="12.2015"/>
      <sheetName val="01.2016"/>
      <sheetName val="02.2016"/>
      <sheetName val="03.2016"/>
      <sheetName val="04.2016"/>
      <sheetName val="05.2016"/>
      <sheetName val="06.2016"/>
      <sheetName val="06.передел."/>
      <sheetName val="07.2016"/>
      <sheetName val="08.2016"/>
      <sheetName val="09.2016"/>
      <sheetName val="10.2016"/>
      <sheetName val="11.2016"/>
      <sheetName val="12.2016"/>
      <sheetName val="01.2017"/>
      <sheetName val="02.2017"/>
      <sheetName val="03.2017"/>
      <sheetName val="04.2017"/>
      <sheetName val="05.2017"/>
      <sheetName val="06.2017"/>
      <sheetName val="07.2017"/>
      <sheetName val="08.2017"/>
      <sheetName val="09.2017"/>
      <sheetName val="10.2017"/>
      <sheetName val="11.2017"/>
      <sheetName val="12.2017"/>
    </sheetNames>
    <sheetDataSet>
      <sheetData sheetId="25"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</sheetData>
      <sheetData sheetId="46">
        <row r="10">
          <cell r="R10">
            <v>0</v>
          </cell>
          <cell r="S10">
            <v>0</v>
          </cell>
        </row>
        <row r="17">
          <cell r="R17">
            <v>0</v>
          </cell>
          <cell r="S17">
            <v>0</v>
          </cell>
        </row>
        <row r="22">
          <cell r="R22">
            <v>0</v>
          </cell>
          <cell r="S22">
            <v>0</v>
          </cell>
        </row>
        <row r="26">
          <cell r="R26">
            <v>0</v>
          </cell>
          <cell r="S26">
            <v>0</v>
          </cell>
        </row>
        <row r="36">
          <cell r="R36">
            <v>0</v>
          </cell>
          <cell r="S36">
            <v>0</v>
          </cell>
        </row>
        <row r="37">
          <cell r="R37">
            <v>0</v>
          </cell>
          <cell r="S37">
            <v>0</v>
          </cell>
        </row>
      </sheetData>
      <sheetData sheetId="48">
        <row r="35">
          <cell r="R35">
            <v>0</v>
          </cell>
          <cell r="S3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01.2020"/>
      <sheetName val="02.2020"/>
      <sheetName val="03.2020"/>
      <sheetName val="04.2020"/>
      <sheetName val="05.2020"/>
      <sheetName val="05.2020нов"/>
      <sheetName val="06.2020для всех"/>
      <sheetName val="06.2020прав."/>
      <sheetName val="07.2020"/>
      <sheetName val="08.2020"/>
      <sheetName val="09.2020"/>
      <sheetName val="10.2020"/>
      <sheetName val="11.2020"/>
      <sheetName val="12.2020опер."/>
      <sheetName val="12.2020"/>
      <sheetName val="01.2021"/>
      <sheetName val="02.2021"/>
      <sheetName val="03.2021"/>
      <sheetName val="04.2021"/>
      <sheetName val="05.2021"/>
      <sheetName val="06.2021"/>
      <sheetName val="07.2021"/>
      <sheetName val="08.2021"/>
      <sheetName val="09.2021"/>
      <sheetName val="10.2021"/>
      <sheetName val="11.2021"/>
      <sheetName val="12.2021"/>
      <sheetName val="01.2022"/>
      <sheetName val="02.2022"/>
      <sheetName val="март"/>
    </sheetNames>
    <sheetDataSet>
      <sheetData sheetId="17">
        <row r="16">
          <cell r="F16">
            <v>0</v>
          </cell>
          <cell r="O16">
            <v>0</v>
          </cell>
        </row>
        <row r="17">
          <cell r="F17">
            <v>0</v>
          </cell>
          <cell r="O17">
            <v>0</v>
          </cell>
        </row>
        <row r="18">
          <cell r="F18">
            <v>0</v>
          </cell>
          <cell r="O18">
            <v>0</v>
          </cell>
        </row>
        <row r="19">
          <cell r="F19">
            <v>0</v>
          </cell>
          <cell r="O19">
            <v>0</v>
          </cell>
        </row>
        <row r="21">
          <cell r="F21">
            <v>0</v>
          </cell>
          <cell r="O21">
            <v>0</v>
          </cell>
        </row>
        <row r="22">
          <cell r="F22">
            <v>0</v>
          </cell>
          <cell r="O22">
            <v>0</v>
          </cell>
        </row>
        <row r="23">
          <cell r="F23">
            <v>0</v>
          </cell>
          <cell r="O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"/>
  <sheetViews>
    <sheetView tabSelected="1" zoomScalePageLayoutView="0" workbookViewId="0" topLeftCell="A1">
      <selection activeCell="E33" sqref="E33"/>
    </sheetView>
  </sheetViews>
  <sheetFormatPr defaultColWidth="9.140625" defaultRowHeight="12.75"/>
  <cols>
    <col min="1" max="1" width="4.57421875" style="0" customWidth="1"/>
    <col min="2" max="2" width="13.57421875" style="0" customWidth="1"/>
    <col min="3" max="3" width="18.140625" style="0" customWidth="1"/>
    <col min="4" max="4" width="19.57421875" style="0" customWidth="1"/>
    <col min="5" max="5" width="18.00390625" style="0" customWidth="1"/>
    <col min="6" max="6" width="19.28125" style="0" customWidth="1"/>
    <col min="7" max="7" width="18.28125" style="0" customWidth="1"/>
    <col min="8" max="8" width="17.8515625" style="0" customWidth="1"/>
    <col min="9" max="9" width="14.421875" style="0" customWidth="1"/>
    <col min="10" max="10" width="11.7109375" style="0" hidden="1" customWidth="1"/>
    <col min="11" max="11" width="13.8515625" style="0" hidden="1" customWidth="1"/>
    <col min="12" max="12" width="11.28125" style="0" hidden="1" customWidth="1"/>
    <col min="13" max="13" width="7.8515625" style="0" hidden="1" customWidth="1"/>
    <col min="14" max="15" width="19.57421875" style="0" customWidth="1"/>
    <col min="16" max="16" width="16.57421875" style="0" customWidth="1"/>
    <col min="17" max="17" width="11.7109375" style="0" hidden="1" customWidth="1"/>
    <col min="18" max="18" width="1.28515625" style="0" hidden="1" customWidth="1"/>
    <col min="19" max="19" width="15.57421875" style="0" customWidth="1"/>
    <col min="20" max="20" width="0.13671875" style="0" hidden="1" customWidth="1"/>
    <col min="21" max="21" width="19.28125" style="0" customWidth="1"/>
    <col min="22" max="22" width="20.140625" style="1" customWidth="1"/>
    <col min="23" max="23" width="17.8515625" style="1" customWidth="1"/>
    <col min="24" max="24" width="19.57421875" style="1" customWidth="1"/>
    <col min="25" max="28" width="9.140625" style="1" customWidth="1"/>
    <col min="29" max="30" width="9.140625" style="2" customWidth="1"/>
  </cols>
  <sheetData>
    <row r="1" spans="1:22" ht="15" customHeight="1" thickBot="1">
      <c r="A1" s="270" t="s">
        <v>0</v>
      </c>
      <c r="B1" s="271"/>
      <c r="C1" s="276" t="s">
        <v>5</v>
      </c>
      <c r="D1" s="276" t="s">
        <v>34</v>
      </c>
      <c r="E1" s="279" t="s">
        <v>35</v>
      </c>
      <c r="F1" s="262" t="s">
        <v>1</v>
      </c>
      <c r="G1" s="282" t="s">
        <v>2</v>
      </c>
      <c r="H1" s="283"/>
      <c r="I1" s="283"/>
      <c r="J1" s="283"/>
      <c r="K1" s="283"/>
      <c r="L1" s="284"/>
      <c r="M1" s="5"/>
      <c r="N1" s="282" t="s">
        <v>3</v>
      </c>
      <c r="O1" s="265"/>
      <c r="P1" s="265"/>
      <c r="Q1" s="4"/>
      <c r="R1" s="4"/>
      <c r="S1" s="285" t="s">
        <v>4</v>
      </c>
      <c r="T1" s="6"/>
      <c r="U1" s="257" t="s">
        <v>36</v>
      </c>
      <c r="V1" s="3"/>
    </row>
    <row r="2" spans="1:22" ht="14.25" customHeight="1" thickBot="1">
      <c r="A2" s="272"/>
      <c r="B2" s="273"/>
      <c r="C2" s="277"/>
      <c r="D2" s="277"/>
      <c r="E2" s="280"/>
      <c r="F2" s="263"/>
      <c r="G2" s="257" t="s">
        <v>6</v>
      </c>
      <c r="H2" s="260" t="s">
        <v>7</v>
      </c>
      <c r="I2" s="261"/>
      <c r="J2" s="261"/>
      <c r="K2" s="261"/>
      <c r="L2" s="7"/>
      <c r="M2" s="8"/>
      <c r="N2" s="262" t="s">
        <v>6</v>
      </c>
      <c r="O2" s="260" t="s">
        <v>7</v>
      </c>
      <c r="P2" s="265"/>
      <c r="Q2" s="7"/>
      <c r="R2" s="7"/>
      <c r="S2" s="286"/>
      <c r="T2" s="9"/>
      <c r="U2" s="258"/>
      <c r="V2" s="3"/>
    </row>
    <row r="3" spans="1:22" ht="12.75" customHeight="1">
      <c r="A3" s="272"/>
      <c r="B3" s="273"/>
      <c r="C3" s="277"/>
      <c r="D3" s="277"/>
      <c r="E3" s="280"/>
      <c r="F3" s="263"/>
      <c r="G3" s="258"/>
      <c r="H3" s="251" t="s">
        <v>8</v>
      </c>
      <c r="I3" s="251" t="s">
        <v>9</v>
      </c>
      <c r="J3" s="266" t="s">
        <v>10</v>
      </c>
      <c r="K3" s="251" t="s">
        <v>11</v>
      </c>
      <c r="L3" s="268" t="s">
        <v>12</v>
      </c>
      <c r="M3" s="10"/>
      <c r="N3" s="263"/>
      <c r="O3" s="251" t="s">
        <v>8</v>
      </c>
      <c r="P3" s="251" t="s">
        <v>9</v>
      </c>
      <c r="Q3" s="253" t="s">
        <v>10</v>
      </c>
      <c r="R3" s="255" t="s">
        <v>11</v>
      </c>
      <c r="S3" s="286"/>
      <c r="T3" s="11"/>
      <c r="U3" s="258"/>
      <c r="V3" s="3"/>
    </row>
    <row r="4" spans="1:22" ht="21" customHeight="1" thickBot="1">
      <c r="A4" s="274"/>
      <c r="B4" s="275"/>
      <c r="C4" s="278"/>
      <c r="D4" s="278"/>
      <c r="E4" s="281"/>
      <c r="F4" s="264"/>
      <c r="G4" s="259"/>
      <c r="H4" s="252"/>
      <c r="I4" s="252"/>
      <c r="J4" s="267"/>
      <c r="K4" s="252"/>
      <c r="L4" s="269"/>
      <c r="M4" s="12"/>
      <c r="N4" s="264"/>
      <c r="O4" s="252"/>
      <c r="P4" s="252"/>
      <c r="Q4" s="254"/>
      <c r="R4" s="256"/>
      <c r="S4" s="287"/>
      <c r="T4" s="13"/>
      <c r="U4" s="259"/>
      <c r="V4" s="3"/>
    </row>
    <row r="5" spans="1:30" s="31" customFormat="1" ht="21" customHeight="1">
      <c r="A5" s="245" t="s">
        <v>13</v>
      </c>
      <c r="B5" s="246"/>
      <c r="C5" s="14">
        <v>-733402.61</v>
      </c>
      <c r="D5" s="15">
        <v>-389832.67</v>
      </c>
      <c r="E5" s="211">
        <v>432119.43</v>
      </c>
      <c r="F5" s="16">
        <v>2312020.15</v>
      </c>
      <c r="G5" s="17">
        <f>SUM(H5:K5)</f>
        <v>240899.48</v>
      </c>
      <c r="H5" s="18">
        <v>240899.48</v>
      </c>
      <c r="I5" s="19"/>
      <c r="J5" s="20"/>
      <c r="K5" s="21"/>
      <c r="L5" s="22" t="e">
        <f>SUM(#REF!+#REF!+#REF!+#REF!+#REF!)</f>
        <v>#REF!</v>
      </c>
      <c r="M5" s="23" t="e">
        <f>SUM(#REF!+#REF!+#REF!+#REF!+#REF!)</f>
        <v>#REF!</v>
      </c>
      <c r="N5" s="16">
        <f>SUM(O5:P5)</f>
        <v>1777230.26</v>
      </c>
      <c r="O5" s="24">
        <v>1777230.26</v>
      </c>
      <c r="P5" s="25"/>
      <c r="Q5" s="26">
        <f>J5+'[1]02.2011'!R10</f>
        <v>0</v>
      </c>
      <c r="R5" s="27">
        <f>K5+'[1]02.2011'!S10</f>
        <v>0</v>
      </c>
      <c r="S5" s="27"/>
      <c r="T5" s="23"/>
      <c r="U5" s="15">
        <f>C5+F5-N5</f>
        <v>-198612.71999999997</v>
      </c>
      <c r="V5" s="28"/>
      <c r="W5" s="29"/>
      <c r="X5" s="29"/>
      <c r="Y5" s="29"/>
      <c r="Z5" s="29"/>
      <c r="AA5" s="29"/>
      <c r="AB5" s="29"/>
      <c r="AC5" s="30"/>
      <c r="AD5" s="30"/>
    </row>
    <row r="6" spans="1:30" s="31" customFormat="1" ht="21" customHeight="1">
      <c r="A6" s="247" t="s">
        <v>14</v>
      </c>
      <c r="B6" s="248"/>
      <c r="C6" s="32">
        <v>-22442.87</v>
      </c>
      <c r="D6" s="15">
        <v>-5166.31</v>
      </c>
      <c r="E6" s="212">
        <v>30603.57</v>
      </c>
      <c r="F6" s="16">
        <v>157832.48</v>
      </c>
      <c r="G6" s="17">
        <f>SUM(H6:K6)</f>
        <v>14307.53</v>
      </c>
      <c r="H6" s="33">
        <v>14307.53</v>
      </c>
      <c r="I6" s="34"/>
      <c r="J6" s="35"/>
      <c r="K6" s="36"/>
      <c r="L6" s="37" t="e">
        <f>SUM(#REF!)</f>
        <v>#REF!</v>
      </c>
      <c r="M6" s="38" t="e">
        <f>SUM(#REF!)</f>
        <v>#REF!</v>
      </c>
      <c r="N6" s="16">
        <f>SUM(O6:P6)</f>
        <v>124259.88</v>
      </c>
      <c r="O6" s="24">
        <v>124259.88</v>
      </c>
      <c r="P6" s="39"/>
      <c r="Q6" s="40">
        <f>J6+'[1]02.2011'!R17</f>
        <v>0</v>
      </c>
      <c r="R6" s="41">
        <f>K6+'[1]02.2011'!S17</f>
        <v>0</v>
      </c>
      <c r="S6" s="41"/>
      <c r="T6" s="38"/>
      <c r="U6" s="42">
        <f>C6+F6-N6</f>
        <v>11129.73000000001</v>
      </c>
      <c r="V6" s="28"/>
      <c r="W6" s="29"/>
      <c r="X6" s="29"/>
      <c r="Y6" s="29"/>
      <c r="Z6" s="29"/>
      <c r="AA6" s="29"/>
      <c r="AB6" s="29"/>
      <c r="AC6" s="30"/>
      <c r="AD6" s="30"/>
    </row>
    <row r="7" spans="1:30" s="31" customFormat="1" ht="21" customHeight="1">
      <c r="A7" s="247" t="s">
        <v>15</v>
      </c>
      <c r="B7" s="248"/>
      <c r="C7" s="32">
        <v>-136820.6</v>
      </c>
      <c r="D7" s="15">
        <v>-40070.98</v>
      </c>
      <c r="E7" s="212">
        <v>155803.27</v>
      </c>
      <c r="F7" s="16">
        <v>827503.95</v>
      </c>
      <c r="G7" s="17">
        <f>SUM(H7:K7)</f>
        <v>145389.28</v>
      </c>
      <c r="H7" s="33">
        <v>145389.28</v>
      </c>
      <c r="I7" s="43"/>
      <c r="J7" s="44"/>
      <c r="K7" s="45"/>
      <c r="L7" s="45" t="e">
        <f>SUM(#REF!)</f>
        <v>#REF!</v>
      </c>
      <c r="M7" s="46" t="e">
        <f>SUM(#REF!)</f>
        <v>#REF!</v>
      </c>
      <c r="N7" s="16">
        <f>SUM(O7:P7)</f>
        <v>720340.34</v>
      </c>
      <c r="O7" s="24">
        <v>720340.34</v>
      </c>
      <c r="P7" s="39"/>
      <c r="Q7" s="40">
        <f>J7+'[1]02.2011'!R22</f>
        <v>0</v>
      </c>
      <c r="R7" s="41">
        <f>K7+'[1]02.2011'!S22</f>
        <v>0</v>
      </c>
      <c r="S7" s="41"/>
      <c r="T7" s="46"/>
      <c r="U7" s="42">
        <f>C7+F7-N7</f>
        <v>-29656.98999999999</v>
      </c>
      <c r="V7" s="29"/>
      <c r="W7" s="29"/>
      <c r="X7" s="29"/>
      <c r="Y7" s="29"/>
      <c r="Z7" s="29"/>
      <c r="AA7" s="29"/>
      <c r="AB7" s="29"/>
      <c r="AC7" s="30"/>
      <c r="AD7" s="30"/>
    </row>
    <row r="8" spans="1:30" s="31" customFormat="1" ht="21" customHeight="1" thickBot="1">
      <c r="A8" s="249" t="s">
        <v>16</v>
      </c>
      <c r="B8" s="250"/>
      <c r="C8" s="47">
        <v>-267065.7</v>
      </c>
      <c r="D8" s="15">
        <v>-94604.5</v>
      </c>
      <c r="E8" s="213">
        <v>201209.67</v>
      </c>
      <c r="F8" s="16">
        <v>1151296.19</v>
      </c>
      <c r="G8" s="48">
        <f>SUM(H8:K8)</f>
        <v>215397.74</v>
      </c>
      <c r="H8" s="49">
        <v>215397.74</v>
      </c>
      <c r="I8" s="50"/>
      <c r="J8" s="51"/>
      <c r="K8" s="52"/>
      <c r="L8" s="52" t="e">
        <f>SUM(#REF!)</f>
        <v>#REF!</v>
      </c>
      <c r="M8" s="53" t="e">
        <f>SUM(#REF!)</f>
        <v>#REF!</v>
      </c>
      <c r="N8" s="16">
        <f>SUM(O8:P8)</f>
        <v>993023.06</v>
      </c>
      <c r="O8" s="24">
        <v>993023.06</v>
      </c>
      <c r="P8" s="54"/>
      <c r="Q8" s="55">
        <f>J8+'[1]02.2011'!R26</f>
        <v>0</v>
      </c>
      <c r="R8" s="56">
        <f>K8+'[1]02.2011'!S26</f>
        <v>0</v>
      </c>
      <c r="S8" s="56"/>
      <c r="T8" s="53"/>
      <c r="U8" s="57">
        <f>C8+F8-N8</f>
        <v>-108792.57000000007</v>
      </c>
      <c r="V8" s="29"/>
      <c r="W8" s="29"/>
      <c r="X8" s="29"/>
      <c r="Y8" s="29"/>
      <c r="Z8" s="29"/>
      <c r="AA8" s="29"/>
      <c r="AB8" s="29"/>
      <c r="AC8" s="30"/>
      <c r="AD8" s="30"/>
    </row>
    <row r="9" spans="1:30" s="65" customFormat="1" ht="21" customHeight="1" thickBot="1">
      <c r="A9" s="224" t="s">
        <v>17</v>
      </c>
      <c r="B9" s="230"/>
      <c r="C9" s="58">
        <f>SUM(C5:C8)</f>
        <v>-1159731.78</v>
      </c>
      <c r="D9" s="59">
        <f>SUM(D5:D8)</f>
        <v>-529674.46</v>
      </c>
      <c r="E9" s="59">
        <f>SUM(E5:E8)</f>
        <v>819735.9400000001</v>
      </c>
      <c r="F9" s="61">
        <f>SUM(F5:F8)</f>
        <v>4448652.77</v>
      </c>
      <c r="G9" s="62">
        <f>SUM(H9:K9)</f>
        <v>615994.03</v>
      </c>
      <c r="H9" s="59">
        <f aca="true" t="shared" si="0" ref="H9:U9">SUM(H5:H8)</f>
        <v>615994.03</v>
      </c>
      <c r="I9" s="59">
        <f t="shared" si="0"/>
        <v>0</v>
      </c>
      <c r="J9" s="60">
        <f t="shared" si="0"/>
        <v>0</v>
      </c>
      <c r="K9" s="59">
        <f t="shared" si="0"/>
        <v>0</v>
      </c>
      <c r="L9" s="59" t="e">
        <f t="shared" si="0"/>
        <v>#REF!</v>
      </c>
      <c r="M9" s="59" t="e">
        <f t="shared" si="0"/>
        <v>#REF!</v>
      </c>
      <c r="N9" s="61">
        <f t="shared" si="0"/>
        <v>3614853.54</v>
      </c>
      <c r="O9" s="59">
        <f t="shared" si="0"/>
        <v>3614853.54</v>
      </c>
      <c r="P9" s="59">
        <f t="shared" si="0"/>
        <v>0</v>
      </c>
      <c r="Q9" s="59">
        <f t="shared" si="0"/>
        <v>0</v>
      </c>
      <c r="R9" s="59">
        <f t="shared" si="0"/>
        <v>0</v>
      </c>
      <c r="S9" s="59">
        <f t="shared" si="0"/>
        <v>0</v>
      </c>
      <c r="T9" s="59">
        <f t="shared" si="0"/>
        <v>0</v>
      </c>
      <c r="U9" s="59">
        <f t="shared" si="0"/>
        <v>-325932.55000000005</v>
      </c>
      <c r="V9" s="28"/>
      <c r="W9" s="28"/>
      <c r="X9" s="63"/>
      <c r="Y9" s="28"/>
      <c r="Z9" s="28"/>
      <c r="AA9" s="28"/>
      <c r="AB9" s="28"/>
      <c r="AC9" s="64"/>
      <c r="AD9" s="64"/>
    </row>
    <row r="10" spans="1:30" s="75" customFormat="1" ht="21" customHeight="1" thickBot="1">
      <c r="A10" s="224" t="s">
        <v>18</v>
      </c>
      <c r="B10" s="230"/>
      <c r="C10" s="66">
        <f>SUM(C11:C13)</f>
        <v>0</v>
      </c>
      <c r="D10" s="59">
        <f>SUM(D11:D13)</f>
        <v>0</v>
      </c>
      <c r="E10" s="59">
        <f aca="true" t="shared" si="1" ref="E10:L10">SUM(E11:E13)</f>
        <v>0</v>
      </c>
      <c r="F10" s="61">
        <f t="shared" si="1"/>
        <v>0</v>
      </c>
      <c r="G10" s="67">
        <f t="shared" si="1"/>
        <v>0</v>
      </c>
      <c r="H10" s="68">
        <f t="shared" si="1"/>
        <v>0</v>
      </c>
      <c r="I10" s="68">
        <f t="shared" si="1"/>
        <v>0</v>
      </c>
      <c r="J10" s="69">
        <f t="shared" si="1"/>
        <v>0</v>
      </c>
      <c r="K10" s="70">
        <f t="shared" si="1"/>
        <v>0</v>
      </c>
      <c r="L10" s="69">
        <f t="shared" si="1"/>
        <v>0</v>
      </c>
      <c r="M10" s="70">
        <v>0</v>
      </c>
      <c r="N10" s="66">
        <f>SUM(N11:N13)</f>
        <v>0</v>
      </c>
      <c r="O10" s="59">
        <f>SUM(O11:O13)</f>
        <v>0</v>
      </c>
      <c r="P10" s="71">
        <f>SUM(P11:P13)</f>
        <v>0</v>
      </c>
      <c r="Q10" s="71">
        <f>SUM(Q11:Q13)</f>
        <v>0</v>
      </c>
      <c r="R10" s="62">
        <f>SUM(R11:R13)</f>
        <v>0</v>
      </c>
      <c r="S10" s="59">
        <v>0</v>
      </c>
      <c r="T10" s="59">
        <v>0</v>
      </c>
      <c r="U10" s="59">
        <f>SUM(U11:U13)</f>
        <v>0</v>
      </c>
      <c r="V10" s="72"/>
      <c r="W10" s="72"/>
      <c r="X10" s="73"/>
      <c r="Y10" s="72"/>
      <c r="Z10" s="72"/>
      <c r="AA10" s="72"/>
      <c r="AB10" s="72"/>
      <c r="AC10" s="74"/>
      <c r="AD10" s="74"/>
    </row>
    <row r="11" spans="1:24" ht="21" customHeight="1" hidden="1">
      <c r="A11" s="235" t="s">
        <v>19</v>
      </c>
      <c r="B11" s="236"/>
      <c r="C11" s="76">
        <v>0</v>
      </c>
      <c r="D11" s="15">
        <v>0</v>
      </c>
      <c r="E11" s="19">
        <v>0</v>
      </c>
      <c r="F11" s="16">
        <f>E11+'[2]01.2021'!F16</f>
        <v>0</v>
      </c>
      <c r="G11" s="77">
        <f>SUM(H11:L11)</f>
        <v>0</v>
      </c>
      <c r="H11" s="78">
        <v>0</v>
      </c>
      <c r="I11" s="79"/>
      <c r="J11" s="80">
        <v>0</v>
      </c>
      <c r="K11" s="81">
        <v>0</v>
      </c>
      <c r="L11" s="80">
        <v>0</v>
      </c>
      <c r="M11" s="81">
        <v>0</v>
      </c>
      <c r="N11" s="82">
        <f>SUM(O11:P11)</f>
        <v>0</v>
      </c>
      <c r="O11" s="83">
        <f>H11+'[2]01.2021'!O16</f>
        <v>0</v>
      </c>
      <c r="P11" s="84"/>
      <c r="Q11" s="85">
        <f>J11+'[1]04.2011'!R35</f>
        <v>0</v>
      </c>
      <c r="R11" s="86">
        <f>K11+'[1]04.2011'!S35</f>
        <v>0</v>
      </c>
      <c r="S11" s="83"/>
      <c r="T11" s="87">
        <f>M11+'[1]02.2007'!S33</f>
        <v>0</v>
      </c>
      <c r="U11" s="15">
        <f>C11+F11-N11+S11</f>
        <v>0</v>
      </c>
      <c r="W11" s="72"/>
      <c r="X11" s="88"/>
    </row>
    <row r="12" spans="1:24" ht="21" customHeight="1" hidden="1">
      <c r="A12" s="237" t="s">
        <v>20</v>
      </c>
      <c r="B12" s="238"/>
      <c r="C12" s="89">
        <v>0</v>
      </c>
      <c r="D12" s="42">
        <v>0</v>
      </c>
      <c r="E12" s="34">
        <v>0</v>
      </c>
      <c r="F12" s="16">
        <f>E12+'[2]01.2021'!F17</f>
        <v>0</v>
      </c>
      <c r="G12" s="90">
        <f>SUM(H12:L12)</f>
        <v>0</v>
      </c>
      <c r="H12" s="91">
        <v>0</v>
      </c>
      <c r="I12" s="92"/>
      <c r="J12" s="93">
        <v>0</v>
      </c>
      <c r="K12" s="94">
        <v>0</v>
      </c>
      <c r="L12" s="93">
        <v>0</v>
      </c>
      <c r="M12" s="94">
        <v>0</v>
      </c>
      <c r="N12" s="16">
        <f>SUM(O12:P12)</f>
        <v>0</v>
      </c>
      <c r="O12" s="83">
        <f>H12+'[2]01.2021'!O17</f>
        <v>0</v>
      </c>
      <c r="P12" s="84"/>
      <c r="Q12" s="45">
        <f>J12+'[1]02.2011'!R36</f>
        <v>0</v>
      </c>
      <c r="R12" s="46">
        <f>K12+'[1]02.2011'!S36</f>
        <v>0</v>
      </c>
      <c r="S12" s="43"/>
      <c r="T12" s="95">
        <f>M12+'[1]02.2007'!S34</f>
        <v>0</v>
      </c>
      <c r="U12" s="15">
        <f>C12+F12-N12+S12</f>
        <v>0</v>
      </c>
      <c r="W12" s="72"/>
      <c r="X12" s="88"/>
    </row>
    <row r="13" spans="1:24" ht="21" customHeight="1" hidden="1">
      <c r="A13" s="241" t="s">
        <v>21</v>
      </c>
      <c r="B13" s="242"/>
      <c r="C13" s="96">
        <v>0</v>
      </c>
      <c r="D13" s="57">
        <v>0</v>
      </c>
      <c r="E13" s="214">
        <v>0</v>
      </c>
      <c r="F13" s="16">
        <f>E13+'[2]01.2021'!F18</f>
        <v>0</v>
      </c>
      <c r="G13" s="97">
        <f>SUM(H13:L13)</f>
        <v>0</v>
      </c>
      <c r="H13" s="98">
        <v>0</v>
      </c>
      <c r="I13" s="99"/>
      <c r="J13" s="100">
        <v>0</v>
      </c>
      <c r="K13" s="101">
        <v>0</v>
      </c>
      <c r="L13" s="100">
        <v>0</v>
      </c>
      <c r="M13" s="101"/>
      <c r="N13" s="102">
        <f>SUM(O13:P13)</f>
        <v>0</v>
      </c>
      <c r="O13" s="83">
        <f>H13+'[2]01.2021'!O18</f>
        <v>0</v>
      </c>
      <c r="P13" s="103"/>
      <c r="Q13" s="52">
        <f>J13+'[1]02.2011'!R37</f>
        <v>0</v>
      </c>
      <c r="R13" s="53">
        <f>K13+'[1]02.2011'!S37</f>
        <v>0</v>
      </c>
      <c r="S13" s="50"/>
      <c r="T13" s="104">
        <f>M13+'[1]02.2007'!S35</f>
        <v>0</v>
      </c>
      <c r="U13" s="105">
        <f>C13+F13-N13+S13</f>
        <v>0</v>
      </c>
      <c r="W13" s="72"/>
      <c r="X13" s="88"/>
    </row>
    <row r="14" spans="1:24" ht="21" customHeight="1" hidden="1">
      <c r="A14" s="243" t="s">
        <v>22</v>
      </c>
      <c r="B14" s="244"/>
      <c r="C14" s="106"/>
      <c r="D14" s="107"/>
      <c r="E14" s="215">
        <v>0</v>
      </c>
      <c r="F14" s="16">
        <f>E14+'[2]01.2021'!F19</f>
        <v>0</v>
      </c>
      <c r="G14" s="97">
        <f>SUM(H14:L14)</f>
        <v>0</v>
      </c>
      <c r="H14" s="108">
        <v>0</v>
      </c>
      <c r="I14" s="109"/>
      <c r="J14" s="110"/>
      <c r="K14" s="111"/>
      <c r="L14" s="112"/>
      <c r="M14" s="111"/>
      <c r="N14" s="113"/>
      <c r="O14" s="83">
        <f>H14+'[2]01.2021'!O19</f>
        <v>0</v>
      </c>
      <c r="P14" s="114"/>
      <c r="Q14" s="115"/>
      <c r="R14" s="116"/>
      <c r="S14" s="117"/>
      <c r="T14" s="118"/>
      <c r="U14" s="119"/>
      <c r="W14" s="72"/>
      <c r="X14" s="88"/>
    </row>
    <row r="15" spans="1:30" s="120" customFormat="1" ht="21" customHeight="1" thickBot="1">
      <c r="A15" s="224" t="s">
        <v>23</v>
      </c>
      <c r="B15" s="230"/>
      <c r="C15" s="66">
        <v>12046.75</v>
      </c>
      <c r="D15" s="59">
        <v>7024.2</v>
      </c>
      <c r="E15" s="59">
        <v>0</v>
      </c>
      <c r="F15" s="61">
        <v>-2969.61</v>
      </c>
      <c r="G15" s="59">
        <f>H15+I15</f>
        <v>7024.2</v>
      </c>
      <c r="H15" s="59">
        <v>7024.2</v>
      </c>
      <c r="I15" s="59">
        <f aca="true" t="shared" si="2" ref="I15:T15">SUM(I16:I18)</f>
        <v>0</v>
      </c>
      <c r="J15" s="60">
        <f t="shared" si="2"/>
        <v>0</v>
      </c>
      <c r="K15" s="59">
        <f t="shared" si="2"/>
        <v>0</v>
      </c>
      <c r="L15" s="59">
        <f t="shared" si="2"/>
        <v>0</v>
      </c>
      <c r="M15" s="59">
        <f t="shared" si="2"/>
        <v>0</v>
      </c>
      <c r="N15" s="61">
        <f>SUM(O15:S15)</f>
        <v>9077.14</v>
      </c>
      <c r="O15" s="59">
        <v>9077.14</v>
      </c>
      <c r="P15" s="59">
        <f t="shared" si="2"/>
        <v>0</v>
      </c>
      <c r="Q15" s="59">
        <f t="shared" si="2"/>
        <v>0</v>
      </c>
      <c r="R15" s="59">
        <f t="shared" si="2"/>
        <v>0</v>
      </c>
      <c r="S15" s="59">
        <f t="shared" si="2"/>
        <v>0</v>
      </c>
      <c r="T15" s="59">
        <f t="shared" si="2"/>
        <v>0</v>
      </c>
      <c r="U15" s="59">
        <f>C15+F15-N15</f>
        <v>0</v>
      </c>
      <c r="V15" s="72"/>
      <c r="W15" s="72"/>
      <c r="X15" s="73"/>
      <c r="Y15" s="72"/>
      <c r="Z15" s="72"/>
      <c r="AA15" s="72"/>
      <c r="AB15" s="72"/>
      <c r="AC15" s="74"/>
      <c r="AD15" s="74"/>
    </row>
    <row r="16" spans="1:24" ht="21" customHeight="1" hidden="1">
      <c r="A16" s="235" t="s">
        <v>19</v>
      </c>
      <c r="B16" s="236"/>
      <c r="C16" s="76">
        <v>0</v>
      </c>
      <c r="D16" s="15">
        <v>0</v>
      </c>
      <c r="E16" s="125">
        <v>0</v>
      </c>
      <c r="F16" s="16">
        <f>E16+'[2]01.2021'!F21</f>
        <v>0</v>
      </c>
      <c r="G16" s="77">
        <f>SUM(H16:K16)</f>
        <v>0</v>
      </c>
      <c r="H16" s="78">
        <v>0</v>
      </c>
      <c r="I16" s="78"/>
      <c r="J16" s="121"/>
      <c r="K16" s="122"/>
      <c r="L16" s="121">
        <v>0</v>
      </c>
      <c r="M16" s="123">
        <v>0</v>
      </c>
      <c r="N16" s="124">
        <f>SUM(O16:P16)</f>
        <v>0</v>
      </c>
      <c r="O16" s="125">
        <f>H16+'[2]01.2021'!O21</f>
        <v>0</v>
      </c>
      <c r="P16" s="126"/>
      <c r="Q16" s="127">
        <f>J16+'[1]05.2007'!Q39</f>
        <v>0</v>
      </c>
      <c r="R16" s="128">
        <f>K16+'[1]05.2007'!R39</f>
        <v>0</v>
      </c>
      <c r="S16" s="129"/>
      <c r="T16" s="128"/>
      <c r="U16" s="15">
        <f>C16+F16-N16</f>
        <v>0</v>
      </c>
      <c r="W16" s="72"/>
      <c r="X16" s="88"/>
    </row>
    <row r="17" spans="1:24" ht="21" customHeight="1" hidden="1">
      <c r="A17" s="237" t="s">
        <v>20</v>
      </c>
      <c r="B17" s="238"/>
      <c r="C17" s="89">
        <v>0</v>
      </c>
      <c r="D17" s="42">
        <v>0</v>
      </c>
      <c r="E17" s="167">
        <v>0</v>
      </c>
      <c r="F17" s="16">
        <f>E17+'[2]01.2021'!F22</f>
        <v>0</v>
      </c>
      <c r="G17" s="77">
        <f>SUM(H17:K17)</f>
        <v>0</v>
      </c>
      <c r="H17" s="91">
        <v>0</v>
      </c>
      <c r="I17" s="91"/>
      <c r="J17" s="130"/>
      <c r="K17" s="131"/>
      <c r="L17" s="130">
        <v>0</v>
      </c>
      <c r="M17" s="132">
        <v>0</v>
      </c>
      <c r="N17" s="124">
        <f>SUM(O17:P17)</f>
        <v>0</v>
      </c>
      <c r="O17" s="125">
        <f>H17+'[2]01.2021'!O22</f>
        <v>0</v>
      </c>
      <c r="P17" s="126"/>
      <c r="Q17" s="133">
        <f>J17+'[1]05.2007'!Q40</f>
        <v>0</v>
      </c>
      <c r="R17" s="134">
        <f>K17+'[1]05.2007'!R40</f>
        <v>0</v>
      </c>
      <c r="S17" s="135"/>
      <c r="T17" s="134"/>
      <c r="U17" s="15">
        <f>C17+F17-N17</f>
        <v>0</v>
      </c>
      <c r="W17" s="72"/>
      <c r="X17" s="88"/>
    </row>
    <row r="18" spans="1:30" s="140" customFormat="1" ht="20.25" customHeight="1" hidden="1">
      <c r="A18" s="237" t="s">
        <v>24</v>
      </c>
      <c r="B18" s="238"/>
      <c r="C18" s="89">
        <v>0</v>
      </c>
      <c r="D18" s="42">
        <v>0</v>
      </c>
      <c r="E18" s="92">
        <v>0</v>
      </c>
      <c r="F18" s="16">
        <f>E18+'[2]01.2021'!F23</f>
        <v>0</v>
      </c>
      <c r="G18" s="77">
        <f>SUM(H18:K18)</f>
        <v>0</v>
      </c>
      <c r="H18" s="91">
        <v>0</v>
      </c>
      <c r="I18" s="91"/>
      <c r="J18" s="130"/>
      <c r="K18" s="131"/>
      <c r="L18" s="130">
        <v>0</v>
      </c>
      <c r="M18" s="136"/>
      <c r="N18" s="124">
        <f>SUM(O18:P18)</f>
        <v>0</v>
      </c>
      <c r="O18" s="125">
        <f>H18+'[2]01.2021'!O23</f>
        <v>0</v>
      </c>
      <c r="P18" s="126"/>
      <c r="Q18" s="133">
        <f>J18+'[1]05.2007'!Q41</f>
        <v>0</v>
      </c>
      <c r="R18" s="134">
        <f>K18+'[1]05.2007'!R41</f>
        <v>0</v>
      </c>
      <c r="S18" s="135"/>
      <c r="T18" s="137"/>
      <c r="U18" s="15">
        <f>C18+F18-N18</f>
        <v>0</v>
      </c>
      <c r="V18" s="3"/>
      <c r="W18" s="72"/>
      <c r="X18" s="138"/>
      <c r="Y18" s="3"/>
      <c r="Z18" s="3"/>
      <c r="AA18" s="3"/>
      <c r="AB18" s="3"/>
      <c r="AC18" s="139"/>
      <c r="AD18" s="139"/>
    </row>
    <row r="19" spans="1:30" s="155" customFormat="1" ht="21" customHeight="1" hidden="1">
      <c r="A19" s="239" t="s">
        <v>25</v>
      </c>
      <c r="B19" s="240"/>
      <c r="C19" s="141">
        <v>12046.75</v>
      </c>
      <c r="D19" s="142"/>
      <c r="E19" s="216"/>
      <c r="F19" s="143"/>
      <c r="G19" s="144">
        <f>H19</f>
        <v>0</v>
      </c>
      <c r="H19" s="145"/>
      <c r="I19" s="146">
        <v>0</v>
      </c>
      <c r="J19" s="147"/>
      <c r="K19" s="148"/>
      <c r="L19" s="147"/>
      <c r="M19" s="149"/>
      <c r="N19" s="150">
        <f>SUM(O19:S19)</f>
        <v>0</v>
      </c>
      <c r="O19" s="151"/>
      <c r="P19" s="147"/>
      <c r="Q19" s="149">
        <f>J19+'[1]05.2007'!Q42</f>
        <v>0</v>
      </c>
      <c r="R19" s="148">
        <f>K19+'[1]05.2007'!R42</f>
        <v>0</v>
      </c>
      <c r="S19" s="146"/>
      <c r="T19" s="148"/>
      <c r="U19" s="152">
        <f>C19+F19-N19</f>
        <v>12046.75</v>
      </c>
      <c r="V19" s="153"/>
      <c r="W19" s="72"/>
      <c r="X19" s="138"/>
      <c r="Y19" s="153"/>
      <c r="Z19" s="153"/>
      <c r="AA19" s="153"/>
      <c r="AB19" s="153"/>
      <c r="AC19" s="154"/>
      <c r="AD19" s="154"/>
    </row>
    <row r="20" spans="1:30" s="75" customFormat="1" ht="36" customHeight="1" thickBot="1">
      <c r="A20" s="224" t="s">
        <v>26</v>
      </c>
      <c r="B20" s="230"/>
      <c r="C20" s="66">
        <f>C9+C10+C15</f>
        <v>-1147685.03</v>
      </c>
      <c r="D20" s="59">
        <f>D9+D10+D15</f>
        <v>-522650.25999999995</v>
      </c>
      <c r="E20" s="59">
        <f>E9+E10+E15</f>
        <v>819735.9400000001</v>
      </c>
      <c r="F20" s="61">
        <f>F9+F10+F15</f>
        <v>4445683.159999999</v>
      </c>
      <c r="G20" s="59">
        <f>G9+G10+G15</f>
        <v>623018.23</v>
      </c>
      <c r="H20" s="62">
        <f>H9+H10+H15</f>
        <v>623018.23</v>
      </c>
      <c r="I20" s="59">
        <f>I9+I10+I15</f>
        <v>0</v>
      </c>
      <c r="J20" s="62">
        <f>J9+J10+J15</f>
        <v>0</v>
      </c>
      <c r="K20" s="62">
        <f>K9+K10+K15</f>
        <v>0</v>
      </c>
      <c r="L20" s="62" t="e">
        <f>L9+L10+L15</f>
        <v>#REF!</v>
      </c>
      <c r="M20" s="62" t="e">
        <f>M9+M10+M15</f>
        <v>#REF!</v>
      </c>
      <c r="N20" s="61">
        <f>N9+N10+N15</f>
        <v>3623930.68</v>
      </c>
      <c r="O20" s="62">
        <f>O9+O10+O15</f>
        <v>3623930.68</v>
      </c>
      <c r="P20" s="59">
        <f>P9+P10+P15</f>
        <v>0</v>
      </c>
      <c r="Q20" s="62">
        <f>Q9+Q10+Q15</f>
        <v>0</v>
      </c>
      <c r="R20" s="62">
        <f>R9+R10+R15</f>
        <v>0</v>
      </c>
      <c r="S20" s="62">
        <f>S9+S10+S15</f>
        <v>0</v>
      </c>
      <c r="T20" s="62">
        <f>T9+T10+T15</f>
        <v>0</v>
      </c>
      <c r="U20" s="59">
        <f>U9+U10+U15</f>
        <v>-325932.55000000005</v>
      </c>
      <c r="V20" s="72"/>
      <c r="W20" s="72"/>
      <c r="X20" s="73"/>
      <c r="Z20" s="72"/>
      <c r="AA20" s="72"/>
      <c r="AB20" s="72"/>
      <c r="AC20" s="74"/>
      <c r="AD20" s="74"/>
    </row>
    <row r="21" spans="1:30" s="75" customFormat="1" ht="21" customHeight="1" thickBot="1">
      <c r="A21" s="231" t="s">
        <v>27</v>
      </c>
      <c r="B21" s="232"/>
      <c r="C21" s="156">
        <f aca="true" t="shared" si="3" ref="C21:U21">SUM(C22:C23)</f>
        <v>60208883.220000006</v>
      </c>
      <c r="D21" s="157">
        <f t="shared" si="3"/>
        <v>65687769.839999996</v>
      </c>
      <c r="E21" s="157">
        <f t="shared" si="3"/>
        <v>17508392.72</v>
      </c>
      <c r="F21" s="157">
        <f t="shared" si="3"/>
        <v>102237772.09</v>
      </c>
      <c r="G21" s="157">
        <f t="shared" si="3"/>
        <v>16608949.86</v>
      </c>
      <c r="H21" s="157">
        <f t="shared" si="3"/>
        <v>16327799.37</v>
      </c>
      <c r="I21" s="157">
        <f t="shared" si="3"/>
        <v>281150.49</v>
      </c>
      <c r="J21" s="157">
        <f t="shared" si="3"/>
        <v>0</v>
      </c>
      <c r="K21" s="157">
        <f t="shared" si="3"/>
        <v>0</v>
      </c>
      <c r="L21" s="157">
        <f t="shared" si="3"/>
        <v>0</v>
      </c>
      <c r="M21" s="157">
        <f t="shared" si="3"/>
        <v>0</v>
      </c>
      <c r="N21" s="157">
        <f t="shared" si="3"/>
        <v>95715600.44</v>
      </c>
      <c r="O21" s="157">
        <f t="shared" si="3"/>
        <v>94252505.13000001</v>
      </c>
      <c r="P21" s="157">
        <f t="shared" si="3"/>
        <v>1606937.48</v>
      </c>
      <c r="Q21" s="157">
        <f t="shared" si="3"/>
        <v>0</v>
      </c>
      <c r="R21" s="157">
        <f t="shared" si="3"/>
        <v>0</v>
      </c>
      <c r="S21" s="157">
        <f t="shared" si="3"/>
        <v>-143842.16999999998</v>
      </c>
      <c r="T21" s="157">
        <f t="shared" si="3"/>
        <v>0</v>
      </c>
      <c r="U21" s="157">
        <f t="shared" si="3"/>
        <v>66731054.86999999</v>
      </c>
      <c r="V21" s="72"/>
      <c r="W21" s="72"/>
      <c r="X21" s="73"/>
      <c r="Y21" s="72"/>
      <c r="Z21" s="72"/>
      <c r="AA21" s="72"/>
      <c r="AB21" s="72"/>
      <c r="AC21" s="74"/>
      <c r="AD21" s="74"/>
    </row>
    <row r="22" spans="1:24" ht="21" customHeight="1" thickBot="1">
      <c r="A22" s="233" t="s">
        <v>28</v>
      </c>
      <c r="B22" s="234"/>
      <c r="C22" s="96">
        <v>56394752.02</v>
      </c>
      <c r="D22" s="158">
        <v>61594250.8</v>
      </c>
      <c r="E22" s="161">
        <f>15718133.49+2243.4</f>
        <v>15720376.89</v>
      </c>
      <c r="F22" s="82">
        <v>95568931.33</v>
      </c>
      <c r="G22" s="160">
        <f>SUM(H22:L22)</f>
        <v>15464901.69</v>
      </c>
      <c r="H22" s="161">
        <f>15462658.29-I22+2243.4</f>
        <v>15183751.2</v>
      </c>
      <c r="I22" s="162">
        <v>281150.49</v>
      </c>
      <c r="J22" s="100"/>
      <c r="K22" s="163"/>
      <c r="L22" s="163">
        <v>0</v>
      </c>
      <c r="M22" s="101">
        <v>0</v>
      </c>
      <c r="N22" s="164">
        <f>SUM(O22:S22)</f>
        <v>89970702.67</v>
      </c>
      <c r="O22" s="165">
        <v>88507019.87</v>
      </c>
      <c r="P22" s="165">
        <v>1606937.48</v>
      </c>
      <c r="Q22" s="166"/>
      <c r="R22" s="95"/>
      <c r="S22" s="135">
        <v>-143254.68</v>
      </c>
      <c r="T22" s="159">
        <v>0</v>
      </c>
      <c r="U22" s="57">
        <f>C22+F22-N22</f>
        <v>61992980.67999999</v>
      </c>
      <c r="V22" s="72"/>
      <c r="W22" s="72"/>
      <c r="X22" s="88"/>
    </row>
    <row r="23" spans="1:24" ht="21" customHeight="1" thickBot="1">
      <c r="A23" s="222" t="s">
        <v>29</v>
      </c>
      <c r="B23" s="223"/>
      <c r="C23" s="89">
        <v>3814131.2</v>
      </c>
      <c r="D23" s="158">
        <v>4093519.04</v>
      </c>
      <c r="E23" s="167">
        <v>1788015.83</v>
      </c>
      <c r="F23" s="82">
        <v>6668840.76</v>
      </c>
      <c r="G23" s="160">
        <f>SUM(H23:L23)</f>
        <v>1144048.17</v>
      </c>
      <c r="H23" s="167">
        <v>1144048.17</v>
      </c>
      <c r="I23" s="168"/>
      <c r="J23" s="133"/>
      <c r="K23" s="133"/>
      <c r="L23" s="133"/>
      <c r="M23" s="134"/>
      <c r="N23" s="164">
        <f>SUM(O23:S23)</f>
        <v>5744897.77</v>
      </c>
      <c r="O23" s="165">
        <v>5745485.26</v>
      </c>
      <c r="P23" s="135"/>
      <c r="Q23" s="168"/>
      <c r="R23" s="134"/>
      <c r="S23" s="135">
        <v>-587.49</v>
      </c>
      <c r="T23" s="169"/>
      <c r="U23" s="57">
        <f>C23+F23-N23</f>
        <v>4738074.190000001</v>
      </c>
      <c r="V23" s="72"/>
      <c r="W23" s="72"/>
      <c r="X23" s="88"/>
    </row>
    <row r="24" spans="1:24" ht="21" customHeight="1" thickBot="1">
      <c r="A24" s="224" t="s">
        <v>30</v>
      </c>
      <c r="B24" s="225"/>
      <c r="C24" s="58">
        <f>SUM(C25:C26)</f>
        <v>111407.1</v>
      </c>
      <c r="D24" s="59">
        <f>SUM(D25:D26)</f>
        <v>53833.81</v>
      </c>
      <c r="E24" s="171">
        <f>SUM(E25:E26)</f>
        <v>118881.13</v>
      </c>
      <c r="F24" s="61">
        <f>SUM(F25:F26)</f>
        <v>647276.49</v>
      </c>
      <c r="G24" s="62">
        <f>SUM(H24:L24)</f>
        <v>120100.7</v>
      </c>
      <c r="H24" s="171">
        <f>H25+H26</f>
        <v>120100.7</v>
      </c>
      <c r="I24" s="170">
        <f>I25+I26</f>
        <v>0</v>
      </c>
      <c r="J24" s="172">
        <v>0</v>
      </c>
      <c r="K24" s="173">
        <v>0</v>
      </c>
      <c r="L24" s="173">
        <v>0</v>
      </c>
      <c r="M24" s="174">
        <v>0</v>
      </c>
      <c r="N24" s="113">
        <f>SUM(O24:S24)</f>
        <v>705797.47</v>
      </c>
      <c r="O24" s="175">
        <f>SUM(O25:O26)</f>
        <v>706069.35</v>
      </c>
      <c r="P24" s="176">
        <f>SUM(P25:P26)</f>
        <v>0</v>
      </c>
      <c r="Q24" s="177">
        <f>SUM(Q25:Q26)</f>
        <v>0</v>
      </c>
      <c r="R24" s="176">
        <f>SUM(R25:R26)</f>
        <v>0</v>
      </c>
      <c r="S24" s="176">
        <f>SUM(S25:S26)</f>
        <v>-271.88</v>
      </c>
      <c r="T24" s="170"/>
      <c r="U24" s="59">
        <f>SUM(U25:U26)</f>
        <v>52886.11999999992</v>
      </c>
      <c r="V24" s="72"/>
      <c r="W24" s="72"/>
      <c r="X24" s="88"/>
    </row>
    <row r="25" spans="1:24" ht="21" customHeight="1" thickBot="1">
      <c r="A25" s="226" t="s">
        <v>30</v>
      </c>
      <c r="B25" s="227"/>
      <c r="C25" s="82">
        <v>81620.45</v>
      </c>
      <c r="D25" s="178">
        <v>18398.84</v>
      </c>
      <c r="E25" s="125">
        <v>6597.33</v>
      </c>
      <c r="F25" s="16">
        <v>11025.3</v>
      </c>
      <c r="G25" s="179">
        <f>H25+I25</f>
        <v>6152.5</v>
      </c>
      <c r="H25" s="125">
        <v>6152.5</v>
      </c>
      <c r="I25" s="180"/>
      <c r="J25" s="181"/>
      <c r="K25" s="181"/>
      <c r="L25" s="181"/>
      <c r="M25" s="182"/>
      <c r="N25" s="16">
        <f>SUM(O25:S25)</f>
        <v>73473.3</v>
      </c>
      <c r="O25" s="183">
        <v>73802.08</v>
      </c>
      <c r="P25" s="183"/>
      <c r="Q25" s="184"/>
      <c r="R25" s="185"/>
      <c r="S25" s="129">
        <v>-328.78</v>
      </c>
      <c r="T25" s="186"/>
      <c r="U25" s="158">
        <f>C25+F25-N25</f>
        <v>19172.449999999997</v>
      </c>
      <c r="V25" s="72"/>
      <c r="W25" s="72"/>
      <c r="X25" s="88"/>
    </row>
    <row r="26" spans="1:24" ht="21" customHeight="1" thickBot="1">
      <c r="A26" s="228" t="s">
        <v>31</v>
      </c>
      <c r="B26" s="229"/>
      <c r="C26" s="210">
        <v>29786.65</v>
      </c>
      <c r="D26" s="178">
        <v>35434.97</v>
      </c>
      <c r="E26" s="217">
        <v>112283.8</v>
      </c>
      <c r="F26" s="16">
        <v>636251.19</v>
      </c>
      <c r="G26" s="179">
        <f>H26+I26</f>
        <v>113948.2</v>
      </c>
      <c r="H26" s="187">
        <v>113948.2</v>
      </c>
      <c r="I26" s="188"/>
      <c r="J26" s="189"/>
      <c r="K26" s="190"/>
      <c r="L26" s="190"/>
      <c r="M26" s="191"/>
      <c r="N26" s="192">
        <f>SUM(O26:S26)</f>
        <v>632324.17</v>
      </c>
      <c r="O26" s="183">
        <v>632267.27</v>
      </c>
      <c r="P26" s="193"/>
      <c r="Q26" s="194"/>
      <c r="R26" s="195"/>
      <c r="S26" s="196">
        <v>56.9</v>
      </c>
      <c r="T26" s="197"/>
      <c r="U26" s="158">
        <f>C26+F26-N26</f>
        <v>33713.669999999925</v>
      </c>
      <c r="V26" s="72"/>
      <c r="W26" s="72"/>
      <c r="X26" s="88"/>
    </row>
    <row r="27" spans="1:30" s="75" customFormat="1" ht="39.75" customHeight="1" thickBot="1">
      <c r="A27" s="218" t="s">
        <v>32</v>
      </c>
      <c r="B27" s="219"/>
      <c r="C27" s="198">
        <v>2001189.45</v>
      </c>
      <c r="D27" s="157">
        <v>1136228.1</v>
      </c>
      <c r="E27" s="157">
        <f>7338904.28-E9</f>
        <v>6519168.34</v>
      </c>
      <c r="F27" s="199">
        <v>39743514.54</v>
      </c>
      <c r="G27" s="157">
        <f>SUM(H27:L27)</f>
        <v>6344041.68</v>
      </c>
      <c r="H27" s="200">
        <f>6960035.71-I27-H9</f>
        <v>6284412.149999999</v>
      </c>
      <c r="I27" s="157">
        <v>59629.53</v>
      </c>
      <c r="J27" s="201"/>
      <c r="K27" s="202"/>
      <c r="L27" s="202">
        <v>0</v>
      </c>
      <c r="M27" s="203">
        <v>0</v>
      </c>
      <c r="N27" s="199">
        <f>SUM(O27:S27)</f>
        <v>40471129.55</v>
      </c>
      <c r="O27" s="200">
        <v>39783382.18</v>
      </c>
      <c r="P27" s="59">
        <v>649967.05</v>
      </c>
      <c r="Q27" s="201"/>
      <c r="R27" s="201"/>
      <c r="S27" s="204">
        <v>37780.32</v>
      </c>
      <c r="T27" s="200">
        <f>M27+'[1]09.2007'!U56</f>
        <v>0</v>
      </c>
      <c r="U27" s="157">
        <f>C27+F27-N27</f>
        <v>1273574.440000005</v>
      </c>
      <c r="V27" s="72"/>
      <c r="W27" s="72"/>
      <c r="X27" s="72"/>
      <c r="Y27" s="72"/>
      <c r="Z27" s="72"/>
      <c r="AA27" s="72"/>
      <c r="AB27" s="72"/>
      <c r="AC27" s="74"/>
      <c r="AD27" s="74"/>
    </row>
    <row r="28" spans="1:30" s="120" customFormat="1" ht="21" customHeight="1" thickBot="1">
      <c r="A28" s="220" t="s">
        <v>33</v>
      </c>
      <c r="B28" s="221"/>
      <c r="C28" s="58">
        <f>C20+C21+C24+C27</f>
        <v>61173794.74000001</v>
      </c>
      <c r="D28" s="59">
        <f>D20+D21+D27+D24</f>
        <v>66355181.49</v>
      </c>
      <c r="E28" s="59">
        <f>E20+E21+E27+E24</f>
        <v>24966178.13</v>
      </c>
      <c r="F28" s="61">
        <f>F20+F21+F27+F24</f>
        <v>147074246.28</v>
      </c>
      <c r="G28" s="61">
        <f>G20+G21+G27+G24</f>
        <v>23696110.47</v>
      </c>
      <c r="H28" s="58">
        <f>H20+H21+H27+H24</f>
        <v>23355330.449999996</v>
      </c>
      <c r="I28" s="61">
        <f>I20+I21+I27+I24</f>
        <v>340780.02</v>
      </c>
      <c r="J28" s="58">
        <f>J20+J21+J27+J24</f>
        <v>0</v>
      </c>
      <c r="K28" s="58">
        <f>K20+K21+K27+K24</f>
        <v>0</v>
      </c>
      <c r="L28" s="58" t="e">
        <f>L20+L21+L27+L24</f>
        <v>#REF!</v>
      </c>
      <c r="M28" s="58" t="e">
        <f>M20+M21+M27+M24</f>
        <v>#REF!</v>
      </c>
      <c r="N28" s="61">
        <f>N20+N21+N27+N24</f>
        <v>140516458.14000002</v>
      </c>
      <c r="O28" s="58">
        <f>O20+O21+O27+O24</f>
        <v>138365887.34</v>
      </c>
      <c r="P28" s="61">
        <f>P20+P21+P27+P24</f>
        <v>2256904.5300000003</v>
      </c>
      <c r="Q28" s="58">
        <f>Q20+Q21+Q27+Q24</f>
        <v>0</v>
      </c>
      <c r="R28" s="58">
        <f>R20+R21+R27+R24</f>
        <v>0</v>
      </c>
      <c r="S28" s="58">
        <f>S9+S10+S15+S21++S24+S27</f>
        <v>-106333.72999999998</v>
      </c>
      <c r="T28" s="58">
        <f>T20+T21+T27+T24</f>
        <v>0</v>
      </c>
      <c r="U28" s="59">
        <f>U20+U21+U24+U27</f>
        <v>67731582.88</v>
      </c>
      <c r="V28" s="72"/>
      <c r="W28" s="72"/>
      <c r="X28" s="72"/>
      <c r="Y28" s="72"/>
      <c r="Z28" s="72"/>
      <c r="AA28" s="72"/>
      <c r="AB28" s="72"/>
      <c r="AC28" s="74"/>
      <c r="AD28" s="74"/>
    </row>
    <row r="29" spans="1:21" ht="12.75">
      <c r="A29" s="205"/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6"/>
    </row>
    <row r="30" spans="1:21" ht="12.75">
      <c r="A30" s="205"/>
      <c r="B30" s="205"/>
      <c r="C30" s="140"/>
      <c r="D30" s="207"/>
      <c r="E30" s="205"/>
      <c r="F30" s="208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</row>
    <row r="31" spans="1:8" ht="12.75" customHeight="1">
      <c r="A31" s="205"/>
      <c r="H31" s="209"/>
    </row>
    <row r="32" ht="15.75" customHeight="1"/>
  </sheetData>
  <sheetProtection/>
  <mergeCells count="46">
    <mergeCell ref="A1:B4"/>
    <mergeCell ref="C1:C4"/>
    <mergeCell ref="D1:D4"/>
    <mergeCell ref="E1:E4"/>
    <mergeCell ref="F1:F4"/>
    <mergeCell ref="G1:L1"/>
    <mergeCell ref="N1:P1"/>
    <mergeCell ref="S1:S4"/>
    <mergeCell ref="Q3:Q4"/>
    <mergeCell ref="R3:R4"/>
    <mergeCell ref="U1:U4"/>
    <mergeCell ref="G2:G4"/>
    <mergeCell ref="H2:K2"/>
    <mergeCell ref="N2:N4"/>
    <mergeCell ref="O2:P2"/>
    <mergeCell ref="H3:H4"/>
    <mergeCell ref="I3:I4"/>
    <mergeCell ref="J3:J4"/>
    <mergeCell ref="A5:B5"/>
    <mergeCell ref="A6:B6"/>
    <mergeCell ref="A7:B7"/>
    <mergeCell ref="A8:B8"/>
    <mergeCell ref="O3:O4"/>
    <mergeCell ref="P3:P4"/>
    <mergeCell ref="K3:K4"/>
    <mergeCell ref="L3:L4"/>
    <mergeCell ref="A12:B12"/>
    <mergeCell ref="A13:B13"/>
    <mergeCell ref="A14:B14"/>
    <mergeCell ref="A15:B15"/>
    <mergeCell ref="A9:B9"/>
    <mergeCell ref="A10:B10"/>
    <mergeCell ref="A11:B11"/>
    <mergeCell ref="A20:B20"/>
    <mergeCell ref="A21:B21"/>
    <mergeCell ref="A22:B22"/>
    <mergeCell ref="A16:B16"/>
    <mergeCell ref="A17:B17"/>
    <mergeCell ref="A18:B18"/>
    <mergeCell ref="A19:B19"/>
    <mergeCell ref="A27:B27"/>
    <mergeCell ref="A28:B28"/>
    <mergeCell ref="A23:B23"/>
    <mergeCell ref="A24:B24"/>
    <mergeCell ref="A25:B25"/>
    <mergeCell ref="A26:B26"/>
  </mergeCells>
  <printOptions/>
  <pageMargins left="0.17" right="0.17" top="1" bottom="0.73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Pressa</cp:lastModifiedBy>
  <cp:lastPrinted>2023-09-14T07:22:40Z</cp:lastPrinted>
  <dcterms:created xsi:type="dcterms:W3CDTF">1996-10-08T23:32:33Z</dcterms:created>
  <dcterms:modified xsi:type="dcterms:W3CDTF">2023-10-18T12:49:57Z</dcterms:modified>
  <cp:category/>
  <cp:version/>
  <cp:contentType/>
  <cp:contentStatus/>
</cp:coreProperties>
</file>