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ІІкв.20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<sst xmlns="http://schemas.openxmlformats.org/spreadsheetml/2006/main" count="43" uniqueCount="38">
  <si>
    <t>р/с</t>
  </si>
  <si>
    <t>в/з</t>
  </si>
  <si>
    <r>
      <t xml:space="preserve">р/с  </t>
    </r>
  </si>
  <si>
    <t>ОБЛБЮДЖЕТ</t>
  </si>
  <si>
    <t>РАЙБЮДЖЕТ</t>
  </si>
  <si>
    <t>БЮДЖЕТ</t>
  </si>
  <si>
    <t>Автозаводск р-н</t>
  </si>
  <si>
    <t>Крюковск р-н</t>
  </si>
  <si>
    <t>НАСЕЛЕН.</t>
  </si>
  <si>
    <t xml:space="preserve">Кременчугский </t>
  </si>
  <si>
    <t>Кременчугский</t>
  </si>
  <si>
    <t>Департамент</t>
  </si>
  <si>
    <t>ОСББ</t>
  </si>
  <si>
    <t>опл.31.01.19</t>
  </si>
  <si>
    <t>опл.28.02.19</t>
  </si>
  <si>
    <t>Залишок боргу           на 01.07.2019</t>
  </si>
  <si>
    <t>у т. ч.</t>
  </si>
  <si>
    <t>Оплата з нарозтаючим підсумком</t>
  </si>
  <si>
    <t>Загальна</t>
  </si>
  <si>
    <t>Нараховано з нарозтаючим підсумком</t>
  </si>
  <si>
    <t>Нараховано за місяць</t>
  </si>
  <si>
    <t>Залишок на 01.01.2019</t>
  </si>
  <si>
    <t>Споживачі</t>
  </si>
  <si>
    <t>ДЕРЖБЮДЖЕТ</t>
  </si>
  <si>
    <t>МІСБЮДЖЕТ</t>
  </si>
  <si>
    <t>у т.ч.гуртож.</t>
  </si>
  <si>
    <t>СУБСИДІЇ</t>
  </si>
  <si>
    <t>у т.ч. ОСББ</t>
  </si>
  <si>
    <t>ЛЬГОТИ</t>
  </si>
  <si>
    <t>ВСЬОГО</t>
  </si>
  <si>
    <t>Держ.сектор</t>
  </si>
  <si>
    <t>Пр-сектор</t>
  </si>
  <si>
    <t>Підприємства</t>
  </si>
  <si>
    <t>у т.ч.гуртож</t>
  </si>
  <si>
    <t>Інформація про стан заборгованості за послуги з водопостачання та водовідведення</t>
  </si>
  <si>
    <t>станом на 01.07.2019 року</t>
  </si>
  <si>
    <t>ОПЛАТА  ЗА  МіСЯЦ</t>
  </si>
  <si>
    <t>ОПЛАТА С  НАРАСТАЮЧИМ ПІДСУМКОМ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</si>
</sst>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2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4"/>
      <name val="Arial"/>
      <family val="0"/>
    </font>
    <font>
      <i/>
      <sz val="14"/>
      <name val="Times New Roman"/>
      <family val="1"/>
    </font>
    <font>
      <b/>
      <i/>
      <sz val="11"/>
      <name val="Arial"/>
      <family val="0"/>
    </font>
    <font>
      <b/>
      <i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" fontId="11" fillId="0" borderId="10" xfId="0" applyNumberFormat="1" applyFont="1" applyBorder="1" applyAlignment="1">
      <alignment horizontal="right" vertical="center" wrapText="1"/>
    </xf>
    <xf numFmtId="4" fontId="11" fillId="0" borderId="10" xfId="58" applyNumberFormat="1" applyFont="1" applyBorder="1" applyAlignment="1">
      <alignment horizontal="righ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4" fontId="11" fillId="0" borderId="12" xfId="58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4" fontId="12" fillId="0" borderId="16" xfId="0" applyNumberFormat="1" applyFont="1" applyBorder="1" applyAlignment="1">
      <alignment horizontal="right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12" fillId="0" borderId="17" xfId="0" applyNumberFormat="1" applyFont="1" applyBorder="1" applyAlignment="1">
      <alignment horizontal="right" vertical="center" wrapText="1"/>
    </xf>
    <xf numFmtId="4" fontId="3" fillId="33" borderId="18" xfId="0" applyNumberFormat="1" applyFont="1" applyFill="1" applyBorder="1" applyAlignment="1">
      <alignment horizontal="right" vertical="center" wrapText="1"/>
    </xf>
    <xf numFmtId="4" fontId="3" fillId="33" borderId="19" xfId="0" applyNumberFormat="1" applyFont="1" applyFill="1" applyBorder="1" applyAlignment="1">
      <alignment horizontal="right" vertical="center" wrapText="1"/>
    </xf>
    <xf numFmtId="4" fontId="3" fillId="33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33" borderId="21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4" fontId="3" fillId="33" borderId="19" xfId="58" applyNumberFormat="1" applyFont="1" applyFill="1" applyBorder="1" applyAlignment="1">
      <alignment horizontal="right" vertical="center" wrapText="1"/>
    </xf>
    <xf numFmtId="4" fontId="3" fillId="33" borderId="15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4" fontId="10" fillId="0" borderId="12" xfId="0" applyNumberFormat="1" applyFont="1" applyFill="1" applyBorder="1" applyAlignment="1">
      <alignment horizontal="right" vertical="center" wrapText="1"/>
    </xf>
    <xf numFmtId="4" fontId="10" fillId="0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12" fillId="0" borderId="24" xfId="0" applyNumberFormat="1" applyFont="1" applyBorder="1" applyAlignment="1">
      <alignment horizontal="right" vertical="center" wrapText="1"/>
    </xf>
    <xf numFmtId="4" fontId="12" fillId="0" borderId="21" xfId="0" applyNumberFormat="1" applyFont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4" fontId="12" fillId="0" borderId="22" xfId="0" applyNumberFormat="1" applyFont="1" applyBorder="1" applyAlignment="1">
      <alignment horizontal="right" vertical="center" wrapText="1"/>
    </xf>
    <xf numFmtId="4" fontId="11" fillId="0" borderId="25" xfId="0" applyNumberFormat="1" applyFont="1" applyBorder="1" applyAlignment="1">
      <alignment horizontal="right" vertical="center" wrapText="1"/>
    </xf>
    <xf numFmtId="4" fontId="12" fillId="0" borderId="23" xfId="0" applyNumberFormat="1" applyFont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10" fillId="34" borderId="11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4" fontId="11" fillId="0" borderId="11" xfId="0" applyNumberFormat="1" applyFont="1" applyFill="1" applyBorder="1" applyAlignment="1">
      <alignment horizontal="right" vertical="center"/>
    </xf>
    <xf numFmtId="4" fontId="10" fillId="34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0" fillId="34" borderId="25" xfId="0" applyNumberFormat="1" applyFont="1" applyFill="1" applyBorder="1" applyAlignment="1">
      <alignment horizontal="right" vertical="center" wrapText="1"/>
    </xf>
    <xf numFmtId="4" fontId="11" fillId="0" borderId="12" xfId="0" applyNumberFormat="1" applyFont="1" applyFill="1" applyBorder="1" applyAlignment="1">
      <alignment horizontal="right" vertical="center"/>
    </xf>
    <xf numFmtId="4" fontId="11" fillId="33" borderId="12" xfId="0" applyNumberFormat="1" applyFont="1" applyFill="1" applyBorder="1" applyAlignment="1">
      <alignment horizontal="right" vertical="center" wrapText="1"/>
    </xf>
    <xf numFmtId="4" fontId="11" fillId="0" borderId="25" xfId="0" applyNumberFormat="1" applyFont="1" applyFill="1" applyBorder="1" applyAlignment="1">
      <alignment horizontal="right" vertical="center"/>
    </xf>
    <xf numFmtId="4" fontId="10" fillId="34" borderId="12" xfId="0" applyNumberFormat="1" applyFont="1" applyFill="1" applyBorder="1" applyAlignment="1">
      <alignment horizontal="right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right" vertical="center" wrapText="1"/>
    </xf>
    <xf numFmtId="4" fontId="10" fillId="34" borderId="23" xfId="0" applyNumberFormat="1" applyFont="1" applyFill="1" applyBorder="1" applyAlignment="1">
      <alignment horizontal="right" vertical="center" wrapText="1"/>
    </xf>
    <xf numFmtId="4" fontId="11" fillId="0" borderId="16" xfId="0" applyNumberFormat="1" applyFont="1" applyFill="1" applyBorder="1" applyAlignment="1">
      <alignment horizontal="right" vertical="center"/>
    </xf>
    <xf numFmtId="4" fontId="11" fillId="33" borderId="16" xfId="0" applyNumberFormat="1" applyFont="1" applyFill="1" applyBorder="1" applyAlignment="1">
      <alignment horizontal="right" vertical="center" wrapText="1"/>
    </xf>
    <xf numFmtId="4" fontId="11" fillId="0" borderId="23" xfId="0" applyNumberFormat="1" applyFont="1" applyFill="1" applyBorder="1" applyAlignment="1">
      <alignment horizontal="right" vertical="center"/>
    </xf>
    <xf numFmtId="4" fontId="10" fillId="0" borderId="16" xfId="0" applyNumberFormat="1" applyFont="1" applyFill="1" applyBorder="1" applyAlignment="1">
      <alignment horizontal="right" vertical="center" wrapText="1"/>
    </xf>
    <xf numFmtId="4" fontId="10" fillId="34" borderId="16" xfId="0" applyNumberFormat="1" applyFont="1" applyFill="1" applyBorder="1" applyAlignment="1">
      <alignment horizontal="right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right" vertical="center" wrapText="1"/>
    </xf>
    <xf numFmtId="4" fontId="3" fillId="34" borderId="18" xfId="0" applyNumberFormat="1" applyFont="1" applyFill="1" applyBorder="1" applyAlignment="1">
      <alignment horizontal="right" vertical="center" wrapText="1"/>
    </xf>
    <xf numFmtId="4" fontId="3" fillId="34" borderId="19" xfId="0" applyNumberFormat="1" applyFont="1" applyFill="1" applyBorder="1" applyAlignment="1">
      <alignment horizontal="right" vertical="center" wrapText="1"/>
    </xf>
    <xf numFmtId="4" fontId="4" fillId="34" borderId="0" xfId="0" applyNumberFormat="1" applyFont="1" applyFill="1" applyBorder="1" applyAlignment="1">
      <alignment horizontal="right" vertical="center" wrapText="1"/>
    </xf>
    <xf numFmtId="4" fontId="4" fillId="34" borderId="21" xfId="0" applyNumberFormat="1" applyFont="1" applyFill="1" applyBorder="1" applyAlignment="1">
      <alignment horizontal="right" vertical="center" wrapText="1"/>
    </xf>
    <xf numFmtId="4" fontId="4" fillId="33" borderId="27" xfId="0" applyNumberFormat="1" applyFont="1" applyFill="1" applyBorder="1" applyAlignment="1">
      <alignment horizontal="right" vertical="center" wrapText="1"/>
    </xf>
    <xf numFmtId="4" fontId="3" fillId="33" borderId="18" xfId="58" applyNumberFormat="1" applyFont="1" applyFill="1" applyBorder="1" applyAlignment="1">
      <alignment horizontal="right" vertical="center" wrapText="1"/>
    </xf>
    <xf numFmtId="4" fontId="3" fillId="34" borderId="26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10" fillId="33" borderId="11" xfId="58" applyNumberFormat="1" applyFont="1" applyFill="1" applyBorder="1" applyAlignment="1">
      <alignment horizontal="right" vertical="center" wrapText="1"/>
    </xf>
    <xf numFmtId="4" fontId="10" fillId="34" borderId="28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29" xfId="0" applyNumberFormat="1" applyFont="1" applyFill="1" applyBorder="1" applyAlignment="1">
      <alignment horizontal="right" vertical="center" wrapText="1"/>
    </xf>
    <xf numFmtId="4" fontId="11" fillId="0" borderId="25" xfId="0" applyNumberFormat="1" applyFont="1" applyFill="1" applyBorder="1" applyAlignment="1">
      <alignment horizontal="right" vertical="center" wrapText="1"/>
    </xf>
    <xf numFmtId="4" fontId="10" fillId="33" borderId="25" xfId="58" applyNumberFormat="1" applyFont="1" applyFill="1" applyBorder="1" applyAlignment="1">
      <alignment horizontal="right" vertical="center" wrapText="1"/>
    </xf>
    <xf numFmtId="4" fontId="11" fillId="0" borderId="23" xfId="0" applyNumberFormat="1" applyFont="1" applyFill="1" applyBorder="1" applyAlignment="1">
      <alignment horizontal="right" vertical="center" wrapText="1"/>
    </xf>
    <xf numFmtId="4" fontId="10" fillId="33" borderId="23" xfId="58" applyNumberFormat="1" applyFont="1" applyFill="1" applyBorder="1" applyAlignment="1">
      <alignment horizontal="right" vertical="center" wrapText="1"/>
    </xf>
    <xf numFmtId="4" fontId="11" fillId="0" borderId="16" xfId="58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" fontId="11" fillId="0" borderId="29" xfId="0" applyNumberFormat="1" applyFont="1" applyBorder="1" applyAlignment="1">
      <alignment horizontal="right" vertical="center" wrapText="1"/>
    </xf>
    <xf numFmtId="4" fontId="12" fillId="0" borderId="12" xfId="0" applyNumberFormat="1" applyFont="1" applyBorder="1" applyAlignment="1">
      <alignment horizontal="right" vertical="center" wrapText="1"/>
    </xf>
    <xf numFmtId="4" fontId="11" fillId="0" borderId="25" xfId="58" applyNumberFormat="1" applyFont="1" applyFill="1" applyBorder="1" applyAlignment="1">
      <alignment horizontal="right" vertical="center" wrapText="1"/>
    </xf>
    <xf numFmtId="4" fontId="5" fillId="35" borderId="16" xfId="0" applyNumberFormat="1" applyFont="1" applyFill="1" applyBorder="1" applyAlignment="1">
      <alignment horizontal="right" vertical="center" wrapText="1"/>
    </xf>
    <xf numFmtId="4" fontId="12" fillId="35" borderId="23" xfId="58" applyNumberFormat="1" applyFont="1" applyFill="1" applyBorder="1" applyAlignment="1">
      <alignment horizontal="right" vertical="center" wrapText="1"/>
    </xf>
    <xf numFmtId="4" fontId="10" fillId="35" borderId="11" xfId="58" applyNumberFormat="1" applyFont="1" applyFill="1" applyBorder="1" applyAlignment="1">
      <alignment horizontal="right" vertical="center" wrapText="1"/>
    </xf>
    <xf numFmtId="4" fontId="12" fillId="35" borderId="16" xfId="0" applyNumberFormat="1" applyFont="1" applyFill="1" applyBorder="1" applyAlignment="1">
      <alignment horizontal="right" vertical="center" wrapText="1"/>
    </xf>
    <xf numFmtId="4" fontId="12" fillId="35" borderId="17" xfId="0" applyNumberFormat="1" applyFont="1" applyFill="1" applyBorder="1" applyAlignment="1">
      <alignment horizontal="right" vertical="center" wrapText="1"/>
    </xf>
    <xf numFmtId="4" fontId="10" fillId="35" borderId="28" xfId="0" applyNumberFormat="1" applyFont="1" applyFill="1" applyBorder="1" applyAlignment="1">
      <alignment horizontal="right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right" vertical="center" wrapText="1"/>
    </xf>
    <xf numFmtId="4" fontId="5" fillId="34" borderId="21" xfId="0" applyNumberFormat="1" applyFont="1" applyFill="1" applyBorder="1" applyAlignment="1">
      <alignment horizontal="right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4" fontId="3" fillId="34" borderId="27" xfId="0" applyNumberFormat="1" applyFont="1" applyFill="1" applyBorder="1" applyAlignment="1">
      <alignment horizontal="right" vertical="center" wrapText="1"/>
    </xf>
    <xf numFmtId="4" fontId="3" fillId="33" borderId="27" xfId="0" applyNumberFormat="1" applyFont="1" applyFill="1" applyBorder="1" applyAlignment="1">
      <alignment horizontal="right" vertical="center" wrapText="1"/>
    </xf>
    <xf numFmtId="4" fontId="10" fillId="34" borderId="33" xfId="0" applyNumberFormat="1" applyFont="1" applyFill="1" applyBorder="1" applyAlignment="1">
      <alignment horizontal="right" vertical="center" wrapText="1"/>
    </xf>
    <xf numFmtId="4" fontId="10" fillId="33" borderId="33" xfId="0" applyNumberFormat="1" applyFont="1" applyFill="1" applyBorder="1" applyAlignment="1">
      <alignment horizontal="right" vertical="center" wrapText="1"/>
    </xf>
    <xf numFmtId="4" fontId="11" fillId="0" borderId="23" xfId="0" applyNumberFormat="1" applyFont="1" applyBorder="1" applyAlignment="1">
      <alignment horizontal="right" vertical="center" wrapText="1"/>
    </xf>
    <xf numFmtId="4" fontId="5" fillId="34" borderId="18" xfId="0" applyNumberFormat="1" applyFont="1" applyFill="1" applyBorder="1" applyAlignment="1">
      <alignment horizontal="right" vertical="center" wrapText="1"/>
    </xf>
    <xf numFmtId="4" fontId="12" fillId="0" borderId="26" xfId="0" applyNumberFormat="1" applyFont="1" applyBorder="1" applyAlignment="1">
      <alignment horizontal="right" vertical="center" wrapText="1"/>
    </xf>
    <xf numFmtId="4" fontId="5" fillId="34" borderId="32" xfId="0" applyNumberFormat="1" applyFont="1" applyFill="1" applyBorder="1" applyAlignment="1">
      <alignment horizontal="right" vertical="center" wrapText="1"/>
    </xf>
    <xf numFmtId="4" fontId="12" fillId="0" borderId="18" xfId="0" applyNumberFormat="1" applyFont="1" applyBorder="1" applyAlignment="1">
      <alignment horizontal="right" vertical="center" wrapText="1"/>
    </xf>
    <xf numFmtId="4" fontId="3" fillId="34" borderId="32" xfId="0" applyNumberFormat="1" applyFont="1" applyFill="1" applyBorder="1" applyAlignment="1">
      <alignment horizontal="right" vertical="center" wrapText="1"/>
    </xf>
    <xf numFmtId="4" fontId="10" fillId="35" borderId="16" xfId="0" applyNumberFormat="1" applyFont="1" applyFill="1" applyBorder="1" applyAlignment="1">
      <alignment horizontal="right" vertical="center" wrapText="1"/>
    </xf>
    <xf numFmtId="4" fontId="11" fillId="0" borderId="10" xfId="58" applyNumberFormat="1" applyFont="1" applyFill="1" applyBorder="1" applyAlignment="1">
      <alignment horizontal="right" vertical="center" wrapText="1"/>
    </xf>
    <xf numFmtId="4" fontId="11" fillId="0" borderId="12" xfId="58" applyNumberFormat="1" applyFont="1" applyFill="1" applyBorder="1" applyAlignment="1">
      <alignment horizontal="right" vertical="center" wrapText="1"/>
    </xf>
    <xf numFmtId="4" fontId="11" fillId="0" borderId="16" xfId="58" applyNumberFormat="1" applyFont="1" applyFill="1" applyBorder="1" applyAlignment="1">
      <alignment horizontal="right" vertical="center" wrapText="1"/>
    </xf>
    <xf numFmtId="4" fontId="12" fillId="0" borderId="14" xfId="0" applyNumberFormat="1" applyFont="1" applyBorder="1" applyAlignment="1">
      <alignment horizontal="right" vertical="center" wrapText="1"/>
    </xf>
    <xf numFmtId="4" fontId="3" fillId="33" borderId="34" xfId="0" applyNumberFormat="1" applyFont="1" applyFill="1" applyBorder="1" applyAlignment="1">
      <alignment horizontal="right" vertical="center" wrapText="1"/>
    </xf>
    <xf numFmtId="4" fontId="3" fillId="33" borderId="35" xfId="0" applyNumberFormat="1" applyFont="1" applyFill="1" applyBorder="1" applyAlignment="1">
      <alignment horizontal="right" vertical="center" wrapText="1"/>
    </xf>
    <xf numFmtId="4" fontId="11" fillId="0" borderId="33" xfId="0" applyNumberFormat="1" applyFont="1" applyBorder="1" applyAlignment="1">
      <alignment horizontal="right" vertical="center" wrapText="1"/>
    </xf>
    <xf numFmtId="4" fontId="11" fillId="0" borderId="33" xfId="58" applyNumberFormat="1" applyFont="1" applyBorder="1" applyAlignment="1">
      <alignment horizontal="right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4" fontId="15" fillId="0" borderId="26" xfId="0" applyNumberFormat="1" applyFont="1" applyBorder="1" applyAlignment="1">
      <alignment horizontal="right" vertical="center" wrapText="1"/>
    </xf>
    <xf numFmtId="4" fontId="15" fillId="0" borderId="18" xfId="0" applyNumberFormat="1" applyFont="1" applyBorder="1" applyAlignment="1">
      <alignment horizontal="right" vertical="center" wrapText="1"/>
    </xf>
    <xf numFmtId="4" fontId="15" fillId="0" borderId="19" xfId="58" applyNumberFormat="1" applyFont="1" applyBorder="1" applyAlignment="1">
      <alignment horizontal="right" vertical="center" wrapText="1"/>
    </xf>
    <xf numFmtId="4" fontId="10" fillId="34" borderId="19" xfId="0" applyNumberFormat="1" applyFont="1" applyFill="1" applyBorder="1" applyAlignment="1">
      <alignment horizontal="right" vertical="center" wrapText="1"/>
    </xf>
    <xf numFmtId="4" fontId="15" fillId="0" borderId="19" xfId="0" applyNumberFormat="1" applyFont="1" applyBorder="1" applyAlignment="1">
      <alignment horizontal="right" vertical="center" wrapText="1"/>
    </xf>
    <xf numFmtId="4" fontId="5" fillId="34" borderId="36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4" fontId="12" fillId="0" borderId="36" xfId="0" applyNumberFormat="1" applyFont="1" applyBorder="1" applyAlignment="1">
      <alignment horizontal="right" vertical="center" wrapText="1"/>
    </xf>
    <xf numFmtId="4" fontId="12" fillId="0" borderId="32" xfId="0" applyNumberFormat="1" applyFont="1" applyBorder="1" applyAlignment="1">
      <alignment horizontal="right" vertical="center" wrapText="1"/>
    </xf>
    <xf numFmtId="4" fontId="5" fillId="0" borderId="21" xfId="0" applyNumberFormat="1" applyFont="1" applyFill="1" applyBorder="1" applyAlignment="1">
      <alignment horizontal="right" vertical="center" wrapText="1"/>
    </xf>
    <xf numFmtId="4" fontId="10" fillId="34" borderId="37" xfId="0" applyNumberFormat="1" applyFont="1" applyFill="1" applyBorder="1" applyAlignment="1">
      <alignment horizontal="right" vertical="center" wrapText="1"/>
    </xf>
    <xf numFmtId="4" fontId="12" fillId="0" borderId="18" xfId="0" applyNumberFormat="1" applyFont="1" applyFill="1" applyBorder="1" applyAlignment="1">
      <alignment horizontal="right" vertical="center" wrapText="1"/>
    </xf>
    <xf numFmtId="4" fontId="10" fillId="33" borderId="18" xfId="58" applyNumberFormat="1" applyFont="1" applyFill="1" applyBorder="1" applyAlignment="1">
      <alignment horizontal="right" vertical="center" wrapText="1"/>
    </xf>
    <xf numFmtId="4" fontId="11" fillId="0" borderId="19" xfId="58" applyNumberFormat="1" applyFont="1" applyBorder="1" applyAlignment="1">
      <alignment horizontal="right" vertical="center" wrapText="1"/>
    </xf>
    <xf numFmtId="4" fontId="11" fillId="0" borderId="15" xfId="58" applyNumberFormat="1" applyFont="1" applyFill="1" applyBorder="1" applyAlignment="1">
      <alignment horizontal="right" vertical="center" wrapText="1"/>
    </xf>
    <xf numFmtId="4" fontId="10" fillId="34" borderId="38" xfId="0" applyNumberFormat="1" applyFont="1" applyFill="1" applyBorder="1" applyAlignment="1">
      <alignment horizontal="right" vertical="center" wrapText="1"/>
    </xf>
    <xf numFmtId="4" fontId="10" fillId="0" borderId="19" xfId="0" applyNumberFormat="1" applyFont="1" applyFill="1" applyBorder="1" applyAlignment="1">
      <alignment horizontal="right" vertical="center" wrapText="1"/>
    </xf>
    <xf numFmtId="4" fontId="10" fillId="33" borderId="39" xfId="0" applyNumberFormat="1" applyFont="1" applyFill="1" applyBorder="1" applyAlignment="1">
      <alignment horizontal="right" vertical="center" wrapText="1"/>
    </xf>
    <xf numFmtId="4" fontId="3" fillId="33" borderId="32" xfId="0" applyNumberFormat="1" applyFont="1" applyFill="1" applyBorder="1" applyAlignment="1">
      <alignment horizontal="right" vertical="center" wrapText="1"/>
    </xf>
    <xf numFmtId="4" fontId="11" fillId="0" borderId="40" xfId="0" applyNumberFormat="1" applyFont="1" applyBorder="1" applyAlignment="1">
      <alignment horizontal="right" vertical="center" wrapText="1"/>
    </xf>
    <xf numFmtId="4" fontId="10" fillId="33" borderId="40" xfId="0" applyNumberFormat="1" applyFont="1" applyFill="1" applyBorder="1" applyAlignment="1">
      <alignment horizontal="right" vertical="center" wrapText="1"/>
    </xf>
    <xf numFmtId="4" fontId="11" fillId="0" borderId="41" xfId="58" applyNumberFormat="1" applyFont="1" applyBorder="1" applyAlignment="1">
      <alignment horizontal="right" vertical="center" wrapText="1"/>
    </xf>
    <xf numFmtId="4" fontId="10" fillId="33" borderId="23" xfId="0" applyNumberFormat="1" applyFont="1" applyFill="1" applyBorder="1" applyAlignment="1">
      <alignment horizontal="right" vertical="center" wrapText="1"/>
    </xf>
    <xf numFmtId="4" fontId="11" fillId="0" borderId="16" xfId="0" applyNumberFormat="1" applyFont="1" applyBorder="1" applyAlignment="1">
      <alignment horizontal="right" vertical="center" wrapText="1"/>
    </xf>
    <xf numFmtId="4" fontId="11" fillId="0" borderId="42" xfId="58" applyNumberFormat="1" applyFont="1" applyBorder="1" applyAlignment="1">
      <alignment horizontal="right" vertical="center" wrapText="1"/>
    </xf>
    <xf numFmtId="4" fontId="5" fillId="34" borderId="12" xfId="0" applyNumberFormat="1" applyFont="1" applyFill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12" fillId="0" borderId="43" xfId="0" applyNumberFormat="1" applyFont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4" fontId="5" fillId="34" borderId="16" xfId="0" applyNumberFormat="1" applyFont="1" applyFill="1" applyBorder="1" applyAlignment="1">
      <alignment horizontal="right" vertical="center" wrapText="1"/>
    </xf>
    <xf numFmtId="4" fontId="5" fillId="34" borderId="19" xfId="0" applyNumberFormat="1" applyFont="1" applyFill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4" fontId="3" fillId="34" borderId="35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4" fontId="3" fillId="33" borderId="39" xfId="0" applyNumberFormat="1" applyFont="1" applyFill="1" applyBorder="1" applyAlignment="1">
      <alignment horizontal="right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35" borderId="46" xfId="0" applyFont="1" applyFill="1" applyBorder="1" applyAlignment="1">
      <alignment horizontal="center" vertical="center" wrapText="1"/>
    </xf>
    <xf numFmtId="0" fontId="0" fillId="35" borderId="4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34" borderId="27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4;&#1058;&#1063;&#1045;&#1058;\&#1055;&#1056;&#1048;&#1051;&#1054;&#1046;&#1045;&#1053;&#1048;&#1045;%20&#8470;11\&#1056;&#1077;&#1089;&#1090;&#1088;&#1091;&#1082;&#1090;&#1091;&#1088;&#1080;&#1079;&#1072;&#1094;&#1080;&#1103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убсидии"/>
      <sheetName val="01.2018"/>
      <sheetName val="02.2018"/>
      <sheetName val="03.2018"/>
      <sheetName val="04.2018"/>
      <sheetName val="05.2018"/>
      <sheetName val="06.2018"/>
      <sheetName val="07.2018"/>
      <sheetName val="08.2018"/>
      <sheetName val="09.2018"/>
      <sheetName val="10.2018"/>
      <sheetName val="11.2018"/>
      <sheetName val="12.2018"/>
      <sheetName val="01.2019"/>
      <sheetName val="Лист1"/>
      <sheetName val="02.2019"/>
      <sheetName val="03.2019"/>
      <sheetName val="04.2019"/>
      <sheetName val="05.2019"/>
      <sheetName val="06.2019"/>
    </sheetNames>
    <sheetDataSet>
      <sheetData sheetId="17">
        <row r="27">
          <cell r="O27">
            <v>0</v>
          </cell>
        </row>
      </sheetData>
      <sheetData sheetId="18">
        <row r="8">
          <cell r="E8">
            <v>1390668.17</v>
          </cell>
          <cell r="N8">
            <v>1319687.03</v>
          </cell>
        </row>
        <row r="9">
          <cell r="E9">
            <v>651880.43</v>
          </cell>
          <cell r="N9">
            <v>656469.73</v>
          </cell>
        </row>
        <row r="10">
          <cell r="E10">
            <v>117746.47</v>
          </cell>
          <cell r="N10">
            <v>117031.92</v>
          </cell>
        </row>
        <row r="11">
          <cell r="E11">
            <v>2452801.88</v>
          </cell>
          <cell r="N11">
            <v>2400136.21</v>
          </cell>
        </row>
        <row r="15">
          <cell r="E15">
            <v>1157929.4</v>
          </cell>
          <cell r="N15">
            <v>1995888.8499999999</v>
          </cell>
        </row>
        <row r="16">
          <cell r="E16">
            <v>533373.23</v>
          </cell>
          <cell r="N16">
            <v>933438.6200000001</v>
          </cell>
        </row>
        <row r="17">
          <cell r="E17">
            <v>7492.35</v>
          </cell>
          <cell r="N17">
            <v>17786.559999999998</v>
          </cell>
        </row>
        <row r="20">
          <cell r="E20">
            <v>1085170.96</v>
          </cell>
          <cell r="N20">
            <v>1061540.97</v>
          </cell>
        </row>
        <row r="21">
          <cell r="E21">
            <v>348886.37</v>
          </cell>
          <cell r="N21">
            <v>337246.2100000001</v>
          </cell>
        </row>
        <row r="22">
          <cell r="E22">
            <v>5811.97</v>
          </cell>
          <cell r="N22">
            <v>5391.42</v>
          </cell>
        </row>
        <row r="23">
          <cell r="E23">
            <v>38738.979999999996</v>
          </cell>
          <cell r="N23">
            <v>29679.010000000002</v>
          </cell>
        </row>
        <row r="27">
          <cell r="E27">
            <v>4679090.97</v>
          </cell>
          <cell r="N27">
            <v>2851668.7600000002</v>
          </cell>
        </row>
        <row r="28">
          <cell r="E28">
            <v>47602333.70999999</v>
          </cell>
          <cell r="N28">
            <v>43055869.18</v>
          </cell>
          <cell r="O28">
            <v>642213.59</v>
          </cell>
        </row>
        <row r="32">
          <cell r="E32">
            <v>896216.1699999999</v>
          </cell>
          <cell r="N32">
            <v>868851.44</v>
          </cell>
          <cell r="O32">
            <v>10036.810000000001</v>
          </cell>
        </row>
        <row r="34">
          <cell r="E34">
            <v>35831462.29</v>
          </cell>
          <cell r="N34">
            <v>37823087.589999996</v>
          </cell>
          <cell r="O34">
            <v>642034.6399999999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75" zoomScaleNormal="75" zoomScalePageLayoutView="0" workbookViewId="0" topLeftCell="A1">
      <selection activeCell="M11" sqref="M11"/>
    </sheetView>
  </sheetViews>
  <sheetFormatPr defaultColWidth="9.140625" defaultRowHeight="12.75"/>
  <cols>
    <col min="3" max="3" width="18.140625" style="0" customWidth="1"/>
    <col min="4" max="4" width="17.28125" style="0" bestFit="1" customWidth="1"/>
    <col min="5" max="5" width="18.8515625" style="0" customWidth="1"/>
    <col min="6" max="7" width="17.28125" style="0" bestFit="1" customWidth="1"/>
    <col min="8" max="8" width="16.421875" style="0" customWidth="1"/>
    <col min="9" max="10" width="18.8515625" style="0" bestFit="1" customWidth="1"/>
    <col min="11" max="11" width="15.8515625" style="0" customWidth="1"/>
    <col min="12" max="12" width="19.57421875" style="0" customWidth="1"/>
    <col min="13" max="15" width="15.00390625" style="0" customWidth="1"/>
  </cols>
  <sheetData>
    <row r="1" spans="1:12" ht="21.75">
      <c r="A1" s="192" t="s">
        <v>34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ht="21.75">
      <c r="A2" s="192" t="s">
        <v>35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ht="14.25" thickBot="1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1"/>
    </row>
    <row r="4" spans="1:12" ht="15" thickBot="1">
      <c r="A4" s="193" t="s">
        <v>22</v>
      </c>
      <c r="B4" s="194"/>
      <c r="C4" s="199" t="s">
        <v>21</v>
      </c>
      <c r="D4" s="202" t="s">
        <v>20</v>
      </c>
      <c r="E4" s="187" t="s">
        <v>19</v>
      </c>
      <c r="F4" s="205" t="s">
        <v>36</v>
      </c>
      <c r="G4" s="206"/>
      <c r="H4" s="206"/>
      <c r="I4" s="207" t="s">
        <v>37</v>
      </c>
      <c r="J4" s="208"/>
      <c r="K4" s="208"/>
      <c r="L4" s="209" t="s">
        <v>15</v>
      </c>
    </row>
    <row r="5" spans="1:12" ht="13.5" thickBot="1">
      <c r="A5" s="195"/>
      <c r="B5" s="196"/>
      <c r="C5" s="200"/>
      <c r="D5" s="203"/>
      <c r="E5" s="188"/>
      <c r="F5" s="209" t="s">
        <v>18</v>
      </c>
      <c r="G5" s="185" t="s">
        <v>16</v>
      </c>
      <c r="H5" s="186"/>
      <c r="I5" s="187" t="s">
        <v>17</v>
      </c>
      <c r="J5" s="185" t="s">
        <v>16</v>
      </c>
      <c r="K5" s="186"/>
      <c r="L5" s="210"/>
    </row>
    <row r="6" spans="1:12" ht="12.75" customHeight="1">
      <c r="A6" s="195"/>
      <c r="B6" s="196"/>
      <c r="C6" s="200"/>
      <c r="D6" s="203"/>
      <c r="E6" s="188"/>
      <c r="F6" s="210"/>
      <c r="G6" s="190" t="s">
        <v>0</v>
      </c>
      <c r="H6" s="190" t="s">
        <v>1</v>
      </c>
      <c r="I6" s="188"/>
      <c r="J6" s="190" t="s">
        <v>2</v>
      </c>
      <c r="K6" s="190" t="s">
        <v>1</v>
      </c>
      <c r="L6" s="210"/>
    </row>
    <row r="7" spans="1:12" ht="13.5" customHeight="1" thickBot="1">
      <c r="A7" s="197"/>
      <c r="B7" s="198"/>
      <c r="C7" s="201"/>
      <c r="D7" s="204"/>
      <c r="E7" s="189"/>
      <c r="F7" s="211"/>
      <c r="G7" s="191"/>
      <c r="H7" s="191"/>
      <c r="I7" s="189"/>
      <c r="J7" s="191"/>
      <c r="K7" s="191"/>
      <c r="L7" s="211"/>
    </row>
    <row r="8" spans="1:12" ht="15.75">
      <c r="A8" s="183" t="s">
        <v>23</v>
      </c>
      <c r="B8" s="184"/>
      <c r="C8" s="39">
        <v>54507.6</v>
      </c>
      <c r="D8" s="40">
        <v>334504.98</v>
      </c>
      <c r="E8" s="42">
        <f>D8+'[1]05.2019'!E8</f>
        <v>1725173.15</v>
      </c>
      <c r="F8" s="46">
        <f>SUM(G8:H8)</f>
        <v>202706.21</v>
      </c>
      <c r="G8" s="41">
        <v>202706.21</v>
      </c>
      <c r="H8" s="22"/>
      <c r="I8" s="42">
        <f>SUM(J8:K8)</f>
        <v>1522393.24</v>
      </c>
      <c r="J8" s="6">
        <f>G8+'[1]05.2019'!N8</f>
        <v>1522393.24</v>
      </c>
      <c r="K8" s="43"/>
      <c r="L8" s="5">
        <f>C8+E8-I8</f>
        <v>257287.51</v>
      </c>
    </row>
    <row r="9" spans="1:12" ht="15.75">
      <c r="A9" s="177" t="s">
        <v>3</v>
      </c>
      <c r="B9" s="178"/>
      <c r="C9" s="44">
        <v>-19092.63</v>
      </c>
      <c r="D9" s="45">
        <v>142528.92</v>
      </c>
      <c r="E9" s="42">
        <f>D9+'[1]05.2019'!E9</f>
        <v>794409.3500000001</v>
      </c>
      <c r="F9" s="46">
        <f>SUM(G9:H9)</f>
        <v>140661.35</v>
      </c>
      <c r="G9" s="47">
        <v>140661.35</v>
      </c>
      <c r="H9" s="23"/>
      <c r="I9" s="42">
        <f>SUM(J9:K9)</f>
        <v>797131.08</v>
      </c>
      <c r="J9" s="6">
        <f>G9+'[1]05.2019'!N9</f>
        <v>797131.08</v>
      </c>
      <c r="K9" s="49"/>
      <c r="L9" s="50">
        <f>C9+E9-I9</f>
        <v>-21814.35999999987</v>
      </c>
    </row>
    <row r="10" spans="1:12" ht="15.75">
      <c r="A10" s="177" t="s">
        <v>4</v>
      </c>
      <c r="B10" s="178"/>
      <c r="C10" s="44">
        <v>-714.55</v>
      </c>
      <c r="D10" s="45">
        <v>32280.34</v>
      </c>
      <c r="E10" s="42">
        <f>D10+'[1]05.2019'!E10</f>
        <v>150026.81</v>
      </c>
      <c r="F10" s="46">
        <f>SUM(G10:H10)</f>
        <v>30233.45</v>
      </c>
      <c r="G10" s="47">
        <v>30233.45</v>
      </c>
      <c r="H10" s="24"/>
      <c r="I10" s="42">
        <f>SUM(J10:K10)</f>
        <v>147265.37</v>
      </c>
      <c r="J10" s="6">
        <f>G10+'[1]05.2019'!N10</f>
        <v>147265.37</v>
      </c>
      <c r="K10" s="49"/>
      <c r="L10" s="50">
        <f>C10+E10-I10</f>
        <v>2046.890000000014</v>
      </c>
    </row>
    <row r="11" spans="1:12" ht="16.5" thickBot="1">
      <c r="A11" s="179" t="s">
        <v>24</v>
      </c>
      <c r="B11" s="180"/>
      <c r="C11" s="51">
        <v>-112299.94</v>
      </c>
      <c r="D11" s="52">
        <v>593993.48</v>
      </c>
      <c r="E11" s="42">
        <f>D11+'[1]05.2019'!E11</f>
        <v>3046795.36</v>
      </c>
      <c r="F11" s="53">
        <f>SUM(G11:H11)</f>
        <v>582781.92</v>
      </c>
      <c r="G11" s="54">
        <v>582781.92</v>
      </c>
      <c r="H11" s="55"/>
      <c r="I11" s="42">
        <f>SUM(J11:K11)</f>
        <v>2982918.13</v>
      </c>
      <c r="J11" s="6">
        <f>G11+'[1]05.2019'!N11</f>
        <v>2982918.13</v>
      </c>
      <c r="K11" s="57"/>
      <c r="L11" s="58">
        <f>C11+E11-I11</f>
        <v>-48422.70999999996</v>
      </c>
    </row>
    <row r="12" spans="1:12" ht="18" thickBot="1">
      <c r="A12" s="160" t="s">
        <v>5</v>
      </c>
      <c r="B12" s="168"/>
      <c r="C12" s="59">
        <f>SUM(C8:C11)</f>
        <v>-77599.52</v>
      </c>
      <c r="D12" s="15">
        <f>SUM(D8:D11)</f>
        <v>1103307.72</v>
      </c>
      <c r="E12" s="60">
        <f>SUM(E8:E11)</f>
        <v>5716404.67</v>
      </c>
      <c r="F12" s="14">
        <f>SUM(G12:H12)</f>
        <v>956382.93</v>
      </c>
      <c r="G12" s="15">
        <f aca="true" t="shared" si="0" ref="G12:L12">SUM(G8:G11)</f>
        <v>956382.93</v>
      </c>
      <c r="H12" s="15">
        <f t="shared" si="0"/>
        <v>0</v>
      </c>
      <c r="I12" s="60">
        <f t="shared" si="0"/>
        <v>5449707.82</v>
      </c>
      <c r="J12" s="15">
        <f t="shared" si="0"/>
        <v>5449707.82</v>
      </c>
      <c r="K12" s="15">
        <f t="shared" si="0"/>
        <v>0</v>
      </c>
      <c r="L12" s="15">
        <f t="shared" si="0"/>
        <v>189097.3300000002</v>
      </c>
    </row>
    <row r="13" spans="1:12" ht="15" thickBot="1">
      <c r="A13" s="181" t="s">
        <v>25</v>
      </c>
      <c r="B13" s="182"/>
      <c r="C13" s="61"/>
      <c r="D13" s="121"/>
      <c r="E13" s="62"/>
      <c r="F13" s="18"/>
      <c r="G13" s="17"/>
      <c r="H13" s="17"/>
      <c r="I13" s="62"/>
      <c r="J13" s="17"/>
      <c r="K13" s="19"/>
      <c r="L13" s="63"/>
    </row>
    <row r="14" spans="1:12" ht="18" thickBot="1">
      <c r="A14" s="160" t="s">
        <v>26</v>
      </c>
      <c r="B14" s="168"/>
      <c r="C14" s="60">
        <f aca="true" t="shared" si="1" ref="C14:L14">SUM(C15:C17)</f>
        <v>1451194.97</v>
      </c>
      <c r="D14" s="14">
        <f t="shared" si="1"/>
        <v>-1325.08</v>
      </c>
      <c r="E14" s="60">
        <f t="shared" si="1"/>
        <v>1697469.9</v>
      </c>
      <c r="F14" s="64">
        <f t="shared" si="1"/>
        <v>203538.42</v>
      </c>
      <c r="G14" s="20">
        <f t="shared" si="1"/>
        <v>203538.42</v>
      </c>
      <c r="H14" s="20">
        <f t="shared" si="1"/>
        <v>0</v>
      </c>
      <c r="I14" s="65">
        <f t="shared" si="1"/>
        <v>3150652.45</v>
      </c>
      <c r="J14" s="15">
        <f t="shared" si="1"/>
        <v>3150652.45</v>
      </c>
      <c r="K14" s="21">
        <f t="shared" si="1"/>
        <v>0</v>
      </c>
      <c r="L14" s="15">
        <f t="shared" si="1"/>
        <v>-1987.5800000000745</v>
      </c>
    </row>
    <row r="15" spans="1:12" ht="15.75">
      <c r="A15" s="171" t="s">
        <v>6</v>
      </c>
      <c r="B15" s="172"/>
      <c r="C15" s="42">
        <v>983066.14</v>
      </c>
      <c r="D15" s="66">
        <v>-68.48</v>
      </c>
      <c r="E15" s="42">
        <f>D15+'[1]05.2019'!E15</f>
        <v>1157860.92</v>
      </c>
      <c r="F15" s="67">
        <f>SUM(G15:H15)</f>
        <v>145106.69</v>
      </c>
      <c r="G15" s="4">
        <v>145106.69</v>
      </c>
      <c r="H15" s="102"/>
      <c r="I15" s="68">
        <f>SUM(J15:K15)</f>
        <v>2140995.54</v>
      </c>
      <c r="J15" s="69">
        <f>G15+'[1]05.2019'!N15</f>
        <v>2140995.54</v>
      </c>
      <c r="K15" s="70"/>
      <c r="L15" s="5">
        <f>C15+E15-I15</f>
        <v>-68.47999999998137</v>
      </c>
    </row>
    <row r="16" spans="1:12" ht="15.75">
      <c r="A16" s="164" t="s">
        <v>7</v>
      </c>
      <c r="B16" s="165"/>
      <c r="C16" s="48">
        <v>458497.12</v>
      </c>
      <c r="D16" s="71">
        <v>-1256.6</v>
      </c>
      <c r="E16" s="42">
        <f>D16+'[1]05.2019'!E16</f>
        <v>532116.63</v>
      </c>
      <c r="F16" s="72">
        <f>SUM(G16:H16)</f>
        <v>58431.73</v>
      </c>
      <c r="G16" s="7">
        <v>58431.73</v>
      </c>
      <c r="H16" s="103"/>
      <c r="I16" s="68">
        <f>SUM(J16:K16)</f>
        <v>991870.3500000001</v>
      </c>
      <c r="J16" s="69">
        <f>G16+'[1]05.2019'!N16</f>
        <v>991870.3500000001</v>
      </c>
      <c r="K16" s="70"/>
      <c r="L16" s="5">
        <f>C16+E16-I16</f>
        <v>-1256.6000000000931</v>
      </c>
    </row>
    <row r="17" spans="1:12" ht="16.5" thickBot="1">
      <c r="A17" s="150" t="s">
        <v>9</v>
      </c>
      <c r="B17" s="151"/>
      <c r="C17" s="56">
        <v>9631.71</v>
      </c>
      <c r="D17" s="73"/>
      <c r="E17" s="42">
        <f>D17+'[1]05.2019'!E17</f>
        <v>7492.35</v>
      </c>
      <c r="F17" s="74">
        <f>SUM(G17:H17)</f>
        <v>0</v>
      </c>
      <c r="G17" s="75"/>
      <c r="H17" s="104"/>
      <c r="I17" s="122">
        <f>SUM(J17:K17)</f>
        <v>17786.559999999998</v>
      </c>
      <c r="J17" s="69">
        <f>G17+'[1]05.2019'!N17</f>
        <v>17786.559999999998</v>
      </c>
      <c r="K17" s="25"/>
      <c r="L17" s="5">
        <f>C17+E17-I17</f>
        <v>-662.5</v>
      </c>
    </row>
    <row r="18" spans="1:12" ht="16.5" thickBot="1">
      <c r="A18" s="173" t="s">
        <v>27</v>
      </c>
      <c r="B18" s="174"/>
      <c r="C18" s="114"/>
      <c r="D18" s="123"/>
      <c r="E18" s="114"/>
      <c r="F18" s="124"/>
      <c r="G18" s="125"/>
      <c r="H18" s="126"/>
      <c r="I18" s="127"/>
      <c r="J18" s="128"/>
      <c r="K18" s="10"/>
      <c r="L18" s="129"/>
    </row>
    <row r="19" spans="1:12" ht="18" thickBot="1">
      <c r="A19" s="175" t="s">
        <v>28</v>
      </c>
      <c r="B19" s="176"/>
      <c r="C19" s="100">
        <f>SUM(C20:C23)</f>
        <v>295019.92</v>
      </c>
      <c r="D19" s="130">
        <f>SUM(D20:D23)</f>
        <v>319792.94</v>
      </c>
      <c r="E19" s="100">
        <f>SUM(E20:E23)</f>
        <v>1798401.22</v>
      </c>
      <c r="F19" s="130">
        <f>SUM(F20:F23)</f>
        <v>309283.83</v>
      </c>
      <c r="G19" s="130">
        <f>SUM(G20:G23)</f>
        <v>309283.83</v>
      </c>
      <c r="H19" s="130">
        <f>SUM(H20:H22)</f>
        <v>0</v>
      </c>
      <c r="I19" s="100">
        <f>SUM(I20:I23)</f>
        <v>1743141.44</v>
      </c>
      <c r="J19" s="130">
        <f>SUM(J20:J23)</f>
        <v>1743141.44</v>
      </c>
      <c r="K19" s="130">
        <f>SUM(K20:K22)</f>
        <v>0</v>
      </c>
      <c r="L19" s="130">
        <f>SUM(L20:L23)</f>
        <v>350279.7</v>
      </c>
    </row>
    <row r="20" spans="1:12" ht="15.75">
      <c r="A20" s="171" t="s">
        <v>6</v>
      </c>
      <c r="B20" s="172"/>
      <c r="C20" s="42">
        <v>203723.08</v>
      </c>
      <c r="D20" s="6">
        <v>225643.57</v>
      </c>
      <c r="E20" s="42">
        <f>D20+'[1]05.2019'!E20</f>
        <v>1310814.53</v>
      </c>
      <c r="F20" s="67">
        <f>SUM(G20:H20)</f>
        <v>227353.07</v>
      </c>
      <c r="G20" s="4">
        <v>227353.07</v>
      </c>
      <c r="H20" s="4"/>
      <c r="I20" s="68">
        <f>SUM(J20:K20)</f>
        <v>1288894.04</v>
      </c>
      <c r="J20" s="3">
        <f>G20+'[1]05.2019'!N20</f>
        <v>1288894.04</v>
      </c>
      <c r="K20" s="77"/>
      <c r="L20" s="5">
        <f>C20+E20-I20</f>
        <v>225643.57000000007</v>
      </c>
    </row>
    <row r="21" spans="1:12" ht="15.75">
      <c r="A21" s="164" t="s">
        <v>7</v>
      </c>
      <c r="B21" s="165"/>
      <c r="C21" s="48">
        <v>67513.72</v>
      </c>
      <c r="D21" s="33">
        <v>84592.17</v>
      </c>
      <c r="E21" s="42">
        <f>D21+'[1]05.2019'!E21</f>
        <v>433478.54</v>
      </c>
      <c r="F21" s="67">
        <f>SUM(G21:H21)</f>
        <v>79153.88</v>
      </c>
      <c r="G21" s="7">
        <v>79153.88</v>
      </c>
      <c r="H21" s="7"/>
      <c r="I21" s="68">
        <f>SUM(J21:K21)</f>
        <v>416400.0900000001</v>
      </c>
      <c r="J21" s="3">
        <f>G21+'[1]05.2019'!N21</f>
        <v>416400.0900000001</v>
      </c>
      <c r="K21" s="77"/>
      <c r="L21" s="5">
        <f>C21+E21-I21</f>
        <v>84592.16999999993</v>
      </c>
    </row>
    <row r="22" spans="1:12" ht="15.75">
      <c r="A22" s="164" t="s">
        <v>10</v>
      </c>
      <c r="B22" s="165"/>
      <c r="C22" s="48">
        <v>1156.71</v>
      </c>
      <c r="D22" s="79">
        <v>1875.45</v>
      </c>
      <c r="E22" s="42">
        <f>D22+'[1]05.2019'!E22</f>
        <v>7687.42</v>
      </c>
      <c r="F22" s="67">
        <f>SUM(G22:H22)</f>
        <v>1577.26</v>
      </c>
      <c r="G22" s="7">
        <v>1577.26</v>
      </c>
      <c r="H22" s="7"/>
      <c r="I22" s="68">
        <f>SUM(J22:K22)</f>
        <v>6968.68</v>
      </c>
      <c r="J22" s="3">
        <f>G22+'[1]05.2019'!N22</f>
        <v>6968.68</v>
      </c>
      <c r="K22" s="77"/>
      <c r="L22" s="5">
        <f>C22+E22-I22</f>
        <v>1875.4500000000007</v>
      </c>
    </row>
    <row r="23" spans="1:12" ht="16.5" thickBot="1">
      <c r="A23" s="166" t="s">
        <v>11</v>
      </c>
      <c r="B23" s="167"/>
      <c r="C23" s="80">
        <v>22626.41</v>
      </c>
      <c r="D23" s="81">
        <v>7681.75</v>
      </c>
      <c r="E23" s="42">
        <f>D23+'[1]05.2019'!E23</f>
        <v>46420.729999999996</v>
      </c>
      <c r="F23" s="82">
        <f>SUM(G23:H23)</f>
        <v>1199.62</v>
      </c>
      <c r="G23" s="83">
        <v>1199.62</v>
      </c>
      <c r="H23" s="83"/>
      <c r="I23" s="85">
        <f>SUM(J23:K23)</f>
        <v>30878.63</v>
      </c>
      <c r="J23" s="3">
        <f>G23+'[1]05.2019'!N23</f>
        <v>30878.63</v>
      </c>
      <c r="K23" s="84"/>
      <c r="L23" s="101">
        <f>C23+E23-I23</f>
        <v>38168.509999999995</v>
      </c>
    </row>
    <row r="24" spans="1:12" ht="18" thickBot="1">
      <c r="A24" s="160" t="s">
        <v>29</v>
      </c>
      <c r="B24" s="168"/>
      <c r="C24" s="60">
        <f>C12+C14+C19</f>
        <v>1668615.3699999999</v>
      </c>
      <c r="D24" s="16">
        <f aca="true" t="shared" si="2" ref="D24:L24">D12+D14+D19</f>
        <v>1421775.5799999998</v>
      </c>
      <c r="E24" s="60">
        <f t="shared" si="2"/>
        <v>9212275.790000001</v>
      </c>
      <c r="F24" s="15">
        <f t="shared" si="2"/>
        <v>1469205.1800000002</v>
      </c>
      <c r="G24" s="14">
        <f t="shared" si="2"/>
        <v>1469205.1800000002</v>
      </c>
      <c r="H24" s="15">
        <f t="shared" si="2"/>
        <v>0</v>
      </c>
      <c r="I24" s="60">
        <f t="shared" si="2"/>
        <v>10343501.709999999</v>
      </c>
      <c r="J24" s="14">
        <f t="shared" si="2"/>
        <v>10343501.709999999</v>
      </c>
      <c r="K24" s="15">
        <f t="shared" si="2"/>
        <v>0</v>
      </c>
      <c r="L24" s="15">
        <f t="shared" si="2"/>
        <v>537389.4500000002</v>
      </c>
    </row>
    <row r="25" spans="1:12" ht="14.25" thickBot="1">
      <c r="A25" s="169"/>
      <c r="B25" s="170"/>
      <c r="C25" s="89"/>
      <c r="D25" s="105"/>
      <c r="E25" s="89"/>
      <c r="F25" s="30"/>
      <c r="G25" s="31"/>
      <c r="H25" s="29"/>
      <c r="I25" s="89"/>
      <c r="J25" s="29"/>
      <c r="K25" s="32"/>
      <c r="L25" s="90"/>
    </row>
    <row r="26" spans="1:12" ht="18" thickBot="1">
      <c r="A26" s="162" t="s">
        <v>8</v>
      </c>
      <c r="B26" s="163"/>
      <c r="C26" s="91">
        <f>SUM(C27:C29)</f>
        <v>20461397.319999997</v>
      </c>
      <c r="D26" s="106">
        <f>SUM(D27:D28)</f>
        <v>10414469.17</v>
      </c>
      <c r="E26" s="91">
        <f>SUM(E27:E28)</f>
        <v>62695893.849999994</v>
      </c>
      <c r="F26" s="92">
        <f>SUM(G26:H26)</f>
        <v>10325618.25</v>
      </c>
      <c r="G26" s="107">
        <f>SUM(G27:G28)</f>
        <v>10181406.98</v>
      </c>
      <c r="H26" s="92">
        <f>SUM(H27:H29)</f>
        <v>144211.27</v>
      </c>
      <c r="I26" s="91">
        <f>SUM(J26:K26)</f>
        <v>56875369.78</v>
      </c>
      <c r="J26" s="92">
        <f>SUM(J27:J28)</f>
        <v>56088944.92</v>
      </c>
      <c r="K26" s="106">
        <f>SUM(K27:K28)</f>
        <v>786424.86</v>
      </c>
      <c r="L26" s="92">
        <f>SUM(L27:L28)</f>
        <v>26281921.389999986</v>
      </c>
    </row>
    <row r="27" spans="1:12" ht="16.5" thickBot="1">
      <c r="A27" s="148" t="s">
        <v>31</v>
      </c>
      <c r="B27" s="149"/>
      <c r="C27" s="93">
        <v>1296424.47</v>
      </c>
      <c r="D27" s="131">
        <v>324338.2</v>
      </c>
      <c r="E27" s="93">
        <f>D27+'[1]05.2019'!E27</f>
        <v>5003429.17</v>
      </c>
      <c r="F27" s="132">
        <f>SUM(G27:H27)</f>
        <v>1027885.59</v>
      </c>
      <c r="G27" s="109">
        <v>1027885.59</v>
      </c>
      <c r="H27" s="133"/>
      <c r="I27" s="93">
        <f>SUM(J27:K27)</f>
        <v>3879554.35</v>
      </c>
      <c r="J27" s="131">
        <f>G27+'[1]05.2019'!N27</f>
        <v>3879554.35</v>
      </c>
      <c r="K27" s="108">
        <f>H27+'[1]04.2019'!O27</f>
        <v>0</v>
      </c>
      <c r="L27" s="94">
        <f>C27+E27-I27</f>
        <v>2420299.2899999996</v>
      </c>
    </row>
    <row r="28" spans="1:12" ht="15.75">
      <c r="A28" s="150" t="s">
        <v>30</v>
      </c>
      <c r="B28" s="151"/>
      <c r="C28" s="56">
        <f>19165449.31-476.46</f>
        <v>19164972.849999998</v>
      </c>
      <c r="D28" s="95">
        <v>10090130.97</v>
      </c>
      <c r="E28" s="93">
        <f>D28+'[1]05.2019'!E28</f>
        <v>57692464.67999999</v>
      </c>
      <c r="F28" s="134">
        <f>SUM(G28:H28)</f>
        <v>9297732.66</v>
      </c>
      <c r="G28" s="135">
        <f>9297732.66-H28</f>
        <v>9153521.39</v>
      </c>
      <c r="H28" s="136">
        <v>144211.27</v>
      </c>
      <c r="I28" s="56">
        <f>SUM(J28:K28)</f>
        <v>52995815.43</v>
      </c>
      <c r="J28" s="131">
        <f>G28+'[1]05.2019'!N28</f>
        <v>52209390.57</v>
      </c>
      <c r="K28" s="108">
        <f>H28+'[1]05.2019'!O28</f>
        <v>786424.86</v>
      </c>
      <c r="L28" s="94">
        <f>C28+E28-I28</f>
        <v>23861622.099999987</v>
      </c>
    </row>
    <row r="29" spans="1:12" ht="15.75">
      <c r="A29" s="156" t="s">
        <v>13</v>
      </c>
      <c r="B29" s="157"/>
      <c r="C29" s="137"/>
      <c r="D29" s="138"/>
      <c r="E29" s="137"/>
      <c r="F29" s="139"/>
      <c r="G29" s="78"/>
      <c r="H29" s="140"/>
      <c r="I29" s="48"/>
      <c r="J29" s="33"/>
      <c r="K29" s="76"/>
      <c r="L29" s="141"/>
    </row>
    <row r="30" spans="1:12" ht="16.5" thickBot="1">
      <c r="A30" s="158" t="s">
        <v>14</v>
      </c>
      <c r="B30" s="159"/>
      <c r="C30" s="142"/>
      <c r="D30" s="34"/>
      <c r="E30" s="142"/>
      <c r="F30" s="26"/>
      <c r="G30" s="11"/>
      <c r="H30" s="13"/>
      <c r="I30" s="56"/>
      <c r="J30" s="95"/>
      <c r="K30" s="28"/>
      <c r="L30" s="12"/>
    </row>
    <row r="31" spans="1:12" ht="16.5" thickBot="1">
      <c r="A31" s="36"/>
      <c r="B31" s="37"/>
      <c r="C31" s="96"/>
      <c r="D31" s="97"/>
      <c r="E31" s="143"/>
      <c r="F31" s="38"/>
      <c r="G31" s="99"/>
      <c r="H31" s="35"/>
      <c r="I31" s="114"/>
      <c r="J31" s="110"/>
      <c r="K31" s="35"/>
      <c r="L31" s="27"/>
    </row>
    <row r="32" spans="1:12" ht="18" thickBot="1">
      <c r="A32" s="160" t="s">
        <v>12</v>
      </c>
      <c r="B32" s="161"/>
      <c r="C32" s="59">
        <v>737398.87</v>
      </c>
      <c r="D32" s="111">
        <v>201297.98</v>
      </c>
      <c r="E32" s="60">
        <f>D32+'[1]05.2019'!E32</f>
        <v>1097514.15</v>
      </c>
      <c r="F32" s="16">
        <f>SUM(G32:H32)</f>
        <v>173981.65</v>
      </c>
      <c r="G32" s="112">
        <f>173981.65-H32</f>
        <v>167508.25999999998</v>
      </c>
      <c r="H32" s="113">
        <v>6473.39</v>
      </c>
      <c r="I32" s="114">
        <f>SUM(J32:K32)</f>
        <v>1052869.9</v>
      </c>
      <c r="J32" s="110">
        <f>G32+'[1]05.2019'!N32</f>
        <v>1036359.7</v>
      </c>
      <c r="K32" s="115">
        <f>H32+'[1]05.2019'!O32</f>
        <v>16510.2</v>
      </c>
      <c r="L32" s="15">
        <f>C32+E32-I32</f>
        <v>782043.1200000001</v>
      </c>
    </row>
    <row r="33" spans="1:12" ht="14.25" thickBot="1">
      <c r="A33" s="86"/>
      <c r="B33" s="87"/>
      <c r="C33" s="116"/>
      <c r="D33" s="117"/>
      <c r="E33" s="98"/>
      <c r="F33" s="118"/>
      <c r="G33" s="119"/>
      <c r="H33" s="120"/>
      <c r="I33" s="98"/>
      <c r="J33" s="119"/>
      <c r="K33" s="120"/>
      <c r="L33" s="90"/>
    </row>
    <row r="34" spans="1:12" ht="18" thickBot="1">
      <c r="A34" s="162" t="s">
        <v>32</v>
      </c>
      <c r="B34" s="163"/>
      <c r="C34" s="145">
        <f>4861687.73-78.66</f>
        <v>4861609.07</v>
      </c>
      <c r="D34" s="92">
        <f>8483612.25-D12</f>
        <v>7380304.53</v>
      </c>
      <c r="E34" s="91">
        <f>D34+'[1]05.2019'!E34</f>
        <v>43211766.82</v>
      </c>
      <c r="F34" s="92">
        <f>SUM(G34:H34)</f>
        <v>6925426.2</v>
      </c>
      <c r="G34" s="107">
        <f>7881809.13-H34-G12</f>
        <v>6516843.11</v>
      </c>
      <c r="H34" s="92">
        <v>408583.09</v>
      </c>
      <c r="I34" s="91">
        <f>SUM(J34:K34)</f>
        <v>45390548.42999999</v>
      </c>
      <c r="J34" s="107">
        <f>G34+'[1]05.2019'!N34</f>
        <v>44339930.699999996</v>
      </c>
      <c r="K34" s="15">
        <f>H34+'[1]05.2019'!O34</f>
        <v>1050617.73</v>
      </c>
      <c r="L34" s="92">
        <f>C34+E34-I34</f>
        <v>2682827.4600000083</v>
      </c>
    </row>
    <row r="35" spans="1:12" ht="18" thickBot="1">
      <c r="A35" s="152" t="s">
        <v>33</v>
      </c>
      <c r="B35" s="153"/>
      <c r="C35" s="143"/>
      <c r="D35" s="99"/>
      <c r="E35" s="143"/>
      <c r="F35" s="146"/>
      <c r="G35" s="35"/>
      <c r="H35" s="144"/>
      <c r="I35" s="143"/>
      <c r="J35" s="35"/>
      <c r="K35" s="144"/>
      <c r="L35" s="147"/>
    </row>
    <row r="36" spans="1:12" ht="18" thickBot="1">
      <c r="A36" s="8"/>
      <c r="B36" s="9"/>
      <c r="C36" s="88"/>
      <c r="D36" s="29"/>
      <c r="E36" s="89"/>
      <c r="F36" s="30"/>
      <c r="G36" s="31"/>
      <c r="H36" s="120"/>
      <c r="I36" s="89"/>
      <c r="J36" s="31"/>
      <c r="K36" s="29"/>
      <c r="L36" s="130"/>
    </row>
    <row r="37" spans="1:12" ht="18" thickBot="1">
      <c r="A37" s="154" t="s">
        <v>29</v>
      </c>
      <c r="B37" s="155"/>
      <c r="C37" s="59">
        <f>C24+C26+C34+C32</f>
        <v>27729020.63</v>
      </c>
      <c r="D37" s="15">
        <f>D24+D26+D34+D32</f>
        <v>19417847.26</v>
      </c>
      <c r="E37" s="60">
        <f>E24+E26+E34+E32</f>
        <v>116217450.61000001</v>
      </c>
      <c r="F37" s="60">
        <f aca="true" t="shared" si="3" ref="F37:K37">F24+F26+F34+F32</f>
        <v>18894231.279999997</v>
      </c>
      <c r="G37" s="59">
        <f t="shared" si="3"/>
        <v>18334963.53</v>
      </c>
      <c r="H37" s="60">
        <f t="shared" si="3"/>
        <v>559267.75</v>
      </c>
      <c r="I37" s="60">
        <f t="shared" si="3"/>
        <v>113662289.82</v>
      </c>
      <c r="J37" s="59">
        <f t="shared" si="3"/>
        <v>111808737.03</v>
      </c>
      <c r="K37" s="60">
        <f t="shared" si="3"/>
        <v>1853552.7899999998</v>
      </c>
      <c r="L37" s="15">
        <f>L24+L26+L32+L34</f>
        <v>30284181.419999994</v>
      </c>
    </row>
  </sheetData>
  <sheetProtection/>
  <mergeCells count="44">
    <mergeCell ref="A1:L1"/>
    <mergeCell ref="A2:L2"/>
    <mergeCell ref="A4:B7"/>
    <mergeCell ref="C4:C7"/>
    <mergeCell ref="D4:D7"/>
    <mergeCell ref="E4:E7"/>
    <mergeCell ref="F4:H4"/>
    <mergeCell ref="I4:K4"/>
    <mergeCell ref="L4:L7"/>
    <mergeCell ref="F5:F7"/>
    <mergeCell ref="A8:B8"/>
    <mergeCell ref="G5:H5"/>
    <mergeCell ref="I5:I7"/>
    <mergeCell ref="J5:K5"/>
    <mergeCell ref="G6:G7"/>
    <mergeCell ref="H6:H7"/>
    <mergeCell ref="J6:J7"/>
    <mergeCell ref="K6:K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5:B35"/>
    <mergeCell ref="A37:B37"/>
    <mergeCell ref="A29:B29"/>
    <mergeCell ref="A30:B30"/>
    <mergeCell ref="A32:B32"/>
    <mergeCell ref="A34:B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dcterms:created xsi:type="dcterms:W3CDTF">1996-10-08T23:32:33Z</dcterms:created>
  <dcterms:modified xsi:type="dcterms:W3CDTF">2023-11-03T13:54:30Z</dcterms:modified>
  <cp:category/>
  <cp:version/>
  <cp:contentType/>
  <cp:contentStatus/>
</cp:coreProperties>
</file>